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980" windowHeight="7305"/>
  </bookViews>
  <sheets>
    <sheet name="общая" sheetId="1" r:id="rId1"/>
    <sheet name="Лист2" sheetId="2" r:id="rId2"/>
    <sheet name="Лист3" sheetId="3" r:id="rId3"/>
  </sheets>
  <definedNames>
    <definedName name="_xlnm._FilterDatabase" localSheetId="0" hidden="1">общая!$A$3:$AM$635</definedName>
  </definedNames>
  <calcPr calcId="145621" refMode="R1C1"/>
</workbook>
</file>

<file path=xl/calcChain.xml><?xml version="1.0" encoding="utf-8"?>
<calcChain xmlns="http://schemas.openxmlformats.org/spreadsheetml/2006/main">
  <c r="AH635" i="1" l="1"/>
  <c r="AG635" i="1"/>
  <c r="AF635" i="1"/>
  <c r="AE635" i="1"/>
  <c r="AD635" i="1"/>
  <c r="AC635" i="1"/>
  <c r="AB635" i="1"/>
  <c r="AA635" i="1"/>
  <c r="Z635" i="1"/>
  <c r="AH633" i="1"/>
  <c r="AG633" i="1"/>
  <c r="AF633" i="1"/>
  <c r="AE633" i="1"/>
  <c r="AD633" i="1"/>
  <c r="AC633" i="1"/>
  <c r="AB633" i="1"/>
  <c r="AA633" i="1"/>
  <c r="Z633" i="1"/>
  <c r="AH631" i="1"/>
  <c r="AG631" i="1"/>
  <c r="AF631" i="1"/>
  <c r="AE631" i="1"/>
  <c r="AD631" i="1"/>
  <c r="AC631" i="1"/>
  <c r="AB631" i="1"/>
  <c r="AA631" i="1"/>
  <c r="Z631" i="1"/>
  <c r="AH629" i="1"/>
  <c r="AG629" i="1"/>
  <c r="AF629" i="1"/>
  <c r="AE629" i="1"/>
  <c r="AD629" i="1"/>
  <c r="AC629" i="1"/>
  <c r="AB629" i="1"/>
  <c r="AA629" i="1"/>
  <c r="Z629" i="1"/>
  <c r="T629" i="1"/>
  <c r="AH627" i="1"/>
  <c r="AG627" i="1"/>
  <c r="AF627" i="1"/>
  <c r="AE627" i="1"/>
  <c r="AD627" i="1"/>
  <c r="AC627" i="1"/>
  <c r="AB627" i="1"/>
  <c r="AA627" i="1"/>
  <c r="Z627" i="1"/>
  <c r="AH625" i="1"/>
  <c r="AG625" i="1"/>
  <c r="AF625" i="1"/>
  <c r="AE625" i="1"/>
  <c r="AD625" i="1"/>
  <c r="AC625" i="1"/>
  <c r="AB625" i="1"/>
  <c r="AA625" i="1"/>
  <c r="Z625" i="1"/>
  <c r="AH623" i="1"/>
  <c r="AG623" i="1"/>
  <c r="AF623" i="1"/>
  <c r="AE623" i="1"/>
  <c r="AD623" i="1"/>
  <c r="AC623" i="1"/>
  <c r="AB623" i="1"/>
  <c r="AA623" i="1"/>
  <c r="Z623" i="1"/>
  <c r="T623" i="1"/>
  <c r="R623" i="1"/>
  <c r="AH621" i="1"/>
  <c r="AG621" i="1"/>
  <c r="AF621" i="1"/>
  <c r="AE621" i="1"/>
  <c r="AD621" i="1"/>
  <c r="AC621" i="1"/>
  <c r="AB621" i="1"/>
  <c r="AA621" i="1"/>
  <c r="Z621" i="1"/>
  <c r="AH619" i="1"/>
  <c r="AG619" i="1"/>
  <c r="AF619" i="1"/>
  <c r="AE619" i="1"/>
  <c r="AD619" i="1"/>
  <c r="AC619" i="1"/>
  <c r="AB619" i="1"/>
  <c r="AA619" i="1"/>
  <c r="Z619" i="1"/>
  <c r="AH617" i="1"/>
  <c r="AG617" i="1"/>
  <c r="AF617" i="1"/>
  <c r="AE617" i="1"/>
  <c r="AD617" i="1"/>
  <c r="AC617" i="1"/>
  <c r="AB617" i="1"/>
  <c r="AA617" i="1"/>
  <c r="Z617" i="1"/>
  <c r="AH615" i="1"/>
  <c r="AG615" i="1"/>
  <c r="AF615" i="1"/>
  <c r="AE615" i="1"/>
  <c r="AD615" i="1"/>
  <c r="AC615" i="1"/>
  <c r="AB615" i="1"/>
  <c r="AA615" i="1"/>
  <c r="Z615" i="1"/>
  <c r="T615" i="1"/>
  <c r="AH613" i="1"/>
  <c r="AG613" i="1"/>
  <c r="AF613" i="1"/>
  <c r="AE613" i="1"/>
  <c r="AD613" i="1"/>
  <c r="AC613" i="1"/>
  <c r="AB613" i="1"/>
  <c r="AA613" i="1"/>
  <c r="Z613" i="1"/>
  <c r="AH611" i="1"/>
  <c r="AG611" i="1"/>
  <c r="AF611" i="1"/>
  <c r="AE611" i="1"/>
  <c r="AD611" i="1"/>
  <c r="AC611" i="1"/>
  <c r="AB611" i="1"/>
  <c r="AA611" i="1"/>
  <c r="Z611" i="1"/>
  <c r="AH609" i="1"/>
  <c r="AG609" i="1"/>
  <c r="AF609" i="1"/>
  <c r="AE609" i="1"/>
  <c r="AD609" i="1"/>
  <c r="AC609" i="1"/>
  <c r="AB609" i="1"/>
  <c r="AA609" i="1"/>
  <c r="Z609" i="1"/>
  <c r="AH605" i="1"/>
  <c r="AG605" i="1"/>
  <c r="AF605" i="1"/>
  <c r="AE605" i="1"/>
  <c r="AD605" i="1"/>
  <c r="AC605" i="1"/>
  <c r="AB605" i="1"/>
  <c r="AA605" i="1"/>
  <c r="Z605" i="1"/>
  <c r="AH603" i="1"/>
  <c r="AG603" i="1"/>
  <c r="AF603" i="1"/>
  <c r="AE603" i="1"/>
  <c r="AD603" i="1"/>
  <c r="AC603" i="1"/>
  <c r="AB603" i="1"/>
  <c r="AA603" i="1"/>
  <c r="Z603" i="1"/>
  <c r="AH601" i="1"/>
  <c r="AG601" i="1"/>
  <c r="AF601" i="1"/>
  <c r="AE601" i="1"/>
  <c r="AD601" i="1"/>
  <c r="AC601" i="1"/>
  <c r="AB601" i="1"/>
  <c r="AA601" i="1"/>
  <c r="Z601" i="1"/>
  <c r="AH599" i="1"/>
  <c r="AG599" i="1"/>
  <c r="AF599" i="1"/>
  <c r="AE599" i="1"/>
  <c r="AD599" i="1"/>
  <c r="AC599" i="1"/>
  <c r="AB599" i="1"/>
  <c r="AA599" i="1"/>
  <c r="Z599" i="1"/>
  <c r="AH597" i="1"/>
  <c r="AG597" i="1"/>
  <c r="AF597" i="1"/>
  <c r="AE597" i="1"/>
  <c r="AD597" i="1"/>
  <c r="AC597" i="1"/>
  <c r="AB597" i="1"/>
  <c r="AA597" i="1"/>
  <c r="Z597" i="1"/>
  <c r="AH595" i="1"/>
  <c r="AG595" i="1"/>
  <c r="AF595" i="1"/>
  <c r="AE595" i="1"/>
  <c r="AD595" i="1"/>
  <c r="AC595" i="1"/>
  <c r="AB595" i="1"/>
  <c r="AA595" i="1"/>
  <c r="Z595" i="1"/>
  <c r="AL595" i="1" s="1"/>
  <c r="AH593" i="1"/>
  <c r="AG593" i="1"/>
  <c r="AF593" i="1"/>
  <c r="AE593" i="1"/>
  <c r="AD593" i="1"/>
  <c r="AC593" i="1"/>
  <c r="AB593" i="1"/>
  <c r="AA593" i="1"/>
  <c r="Z593" i="1"/>
  <c r="AH591" i="1"/>
  <c r="AG591" i="1"/>
  <c r="AF591" i="1"/>
  <c r="AE591" i="1"/>
  <c r="AD591" i="1"/>
  <c r="AC591" i="1"/>
  <c r="AB591" i="1"/>
  <c r="AA591" i="1"/>
  <c r="Z591" i="1"/>
  <c r="AH589" i="1"/>
  <c r="AG589" i="1"/>
  <c r="AF589" i="1"/>
  <c r="AE589" i="1"/>
  <c r="AD589" i="1"/>
  <c r="AC589" i="1"/>
  <c r="AB589" i="1"/>
  <c r="AA589" i="1"/>
  <c r="Z589" i="1"/>
  <c r="AH587" i="1"/>
  <c r="AG587" i="1"/>
  <c r="AF587" i="1"/>
  <c r="AE587" i="1"/>
  <c r="AD587" i="1"/>
  <c r="AC587" i="1"/>
  <c r="AB587" i="1"/>
  <c r="AA587" i="1"/>
  <c r="Z587" i="1"/>
  <c r="AL587" i="1" s="1"/>
  <c r="AH585" i="1"/>
  <c r="AG585" i="1"/>
  <c r="AF585" i="1"/>
  <c r="AE585" i="1"/>
  <c r="AD585" i="1"/>
  <c r="AC585" i="1"/>
  <c r="AB585" i="1"/>
  <c r="AA585" i="1"/>
  <c r="Z585" i="1"/>
  <c r="AH583" i="1"/>
  <c r="AG583" i="1"/>
  <c r="AF583" i="1"/>
  <c r="AE583" i="1"/>
  <c r="AD583" i="1"/>
  <c r="AC583" i="1"/>
  <c r="AB583" i="1"/>
  <c r="AA583" i="1"/>
  <c r="Z583" i="1"/>
  <c r="AH581" i="1"/>
  <c r="AG581" i="1"/>
  <c r="AF581" i="1"/>
  <c r="AE581" i="1"/>
  <c r="AD581" i="1"/>
  <c r="AC581" i="1"/>
  <c r="AB581" i="1"/>
  <c r="AA581" i="1"/>
  <c r="Z581" i="1"/>
  <c r="AH579" i="1"/>
  <c r="AG579" i="1"/>
  <c r="AF579" i="1"/>
  <c r="AE579" i="1"/>
  <c r="AD579" i="1"/>
  <c r="AC579" i="1"/>
  <c r="AB579" i="1"/>
  <c r="AA579" i="1"/>
  <c r="Z579" i="1"/>
  <c r="AL579" i="1" s="1"/>
  <c r="AH577" i="1"/>
  <c r="AG577" i="1"/>
  <c r="AF577" i="1"/>
  <c r="AE577" i="1"/>
  <c r="AD577" i="1"/>
  <c r="AC577" i="1"/>
  <c r="AB577" i="1"/>
  <c r="AA577" i="1"/>
  <c r="Z577" i="1"/>
  <c r="AH575" i="1"/>
  <c r="AG575" i="1"/>
  <c r="AF575" i="1"/>
  <c r="AE575" i="1"/>
  <c r="AD575" i="1"/>
  <c r="AC575" i="1"/>
  <c r="AB575" i="1"/>
  <c r="AA575" i="1"/>
  <c r="Z575" i="1"/>
  <c r="AH573" i="1"/>
  <c r="AG573" i="1"/>
  <c r="AF573" i="1"/>
  <c r="AE573" i="1"/>
  <c r="AD573" i="1"/>
  <c r="AC573" i="1"/>
  <c r="AB573" i="1"/>
  <c r="AA573" i="1"/>
  <c r="Z573" i="1"/>
  <c r="R573" i="1"/>
  <c r="AL573" i="1" s="1"/>
  <c r="AH571" i="1"/>
  <c r="AG571" i="1"/>
  <c r="AF571" i="1"/>
  <c r="AE571" i="1"/>
  <c r="AD571" i="1"/>
  <c r="AC571" i="1"/>
  <c r="AB571" i="1"/>
  <c r="AA571" i="1"/>
  <c r="Z571" i="1"/>
  <c r="AH569" i="1"/>
  <c r="AG569" i="1"/>
  <c r="AF569" i="1"/>
  <c r="AE569" i="1"/>
  <c r="AD569" i="1"/>
  <c r="AC569" i="1"/>
  <c r="AB569" i="1"/>
  <c r="AA569" i="1"/>
  <c r="Z569" i="1"/>
  <c r="AH567" i="1"/>
  <c r="AG567" i="1"/>
  <c r="AF567" i="1"/>
  <c r="AE567" i="1"/>
  <c r="AD567" i="1"/>
  <c r="AC567" i="1"/>
  <c r="AB567" i="1"/>
  <c r="AA567" i="1"/>
  <c r="Z567" i="1"/>
  <c r="AH565" i="1"/>
  <c r="AG565" i="1"/>
  <c r="AF565" i="1"/>
  <c r="AE565" i="1"/>
  <c r="AD565" i="1"/>
  <c r="AC565" i="1"/>
  <c r="AB565" i="1"/>
  <c r="AA565" i="1"/>
  <c r="Z565" i="1"/>
  <c r="AL565" i="1" s="1"/>
  <c r="AH563" i="1"/>
  <c r="AG563" i="1"/>
  <c r="AF563" i="1"/>
  <c r="AE563" i="1"/>
  <c r="AD563" i="1"/>
  <c r="AC563" i="1"/>
  <c r="AB563" i="1"/>
  <c r="AA563" i="1"/>
  <c r="Z563" i="1"/>
  <c r="AH561" i="1"/>
  <c r="AG561" i="1"/>
  <c r="AF561" i="1"/>
  <c r="AE561" i="1"/>
  <c r="AD561" i="1"/>
  <c r="AC561" i="1"/>
  <c r="AB561" i="1"/>
  <c r="AA561" i="1"/>
  <c r="Z561" i="1"/>
  <c r="AH559" i="1"/>
  <c r="AG559" i="1"/>
  <c r="AF559" i="1"/>
  <c r="AE559" i="1"/>
  <c r="AD559" i="1"/>
  <c r="AC559" i="1"/>
  <c r="AB559" i="1"/>
  <c r="AA559" i="1"/>
  <c r="Z559" i="1"/>
  <c r="AH557" i="1"/>
  <c r="AG557" i="1"/>
  <c r="AF557" i="1"/>
  <c r="AE557" i="1"/>
  <c r="AD557" i="1"/>
  <c r="AC557" i="1"/>
  <c r="AB557" i="1"/>
  <c r="AA557" i="1"/>
  <c r="Z557" i="1"/>
  <c r="AL557" i="1" s="1"/>
  <c r="AH555" i="1"/>
  <c r="AG555" i="1"/>
  <c r="AF555" i="1"/>
  <c r="AE555" i="1"/>
  <c r="AD555" i="1"/>
  <c r="AC555" i="1"/>
  <c r="AB555" i="1"/>
  <c r="AA555" i="1"/>
  <c r="Z555" i="1"/>
  <c r="AH553" i="1"/>
  <c r="AG553" i="1"/>
  <c r="AF553" i="1"/>
  <c r="AE553" i="1"/>
  <c r="AD553" i="1"/>
  <c r="AC553" i="1"/>
  <c r="AB553" i="1"/>
  <c r="AA553" i="1"/>
  <c r="Z553" i="1"/>
  <c r="AH551" i="1"/>
  <c r="AG551" i="1"/>
  <c r="AF551" i="1"/>
  <c r="AE551" i="1"/>
  <c r="AD551" i="1"/>
  <c r="AC551" i="1"/>
  <c r="AB551" i="1"/>
  <c r="AA551" i="1"/>
  <c r="Z551" i="1"/>
  <c r="AH549" i="1"/>
  <c r="AG549" i="1"/>
  <c r="AF549" i="1"/>
  <c r="AE549" i="1"/>
  <c r="AD549" i="1"/>
  <c r="AC549" i="1"/>
  <c r="AB549" i="1"/>
  <c r="AA549" i="1"/>
  <c r="Z549" i="1"/>
  <c r="AL549" i="1" s="1"/>
  <c r="AH547" i="1"/>
  <c r="AG547" i="1"/>
  <c r="AF547" i="1"/>
  <c r="AE547" i="1"/>
  <c r="AD547" i="1"/>
  <c r="AC547" i="1"/>
  <c r="AB547" i="1"/>
  <c r="AA547" i="1"/>
  <c r="Z547" i="1"/>
  <c r="AH545" i="1"/>
  <c r="AG545" i="1"/>
  <c r="AF545" i="1"/>
  <c r="AE545" i="1"/>
  <c r="AD545" i="1"/>
  <c r="AC545" i="1"/>
  <c r="AB545" i="1"/>
  <c r="AA545" i="1"/>
  <c r="Z545" i="1"/>
  <c r="AH543" i="1"/>
  <c r="AG543" i="1"/>
  <c r="AF543" i="1"/>
  <c r="AE543" i="1"/>
  <c r="AD543" i="1"/>
  <c r="AC543" i="1"/>
  <c r="AB543" i="1"/>
  <c r="AA543" i="1"/>
  <c r="Z543" i="1"/>
  <c r="AH541" i="1"/>
  <c r="AG541" i="1"/>
  <c r="AF541" i="1"/>
  <c r="AE541" i="1"/>
  <c r="AD541" i="1"/>
  <c r="AC541" i="1"/>
  <c r="AB541" i="1"/>
  <c r="AA541" i="1"/>
  <c r="Z541" i="1"/>
  <c r="AL541" i="1" s="1"/>
  <c r="AH539" i="1"/>
  <c r="AG539" i="1"/>
  <c r="AF539" i="1"/>
  <c r="AD539" i="1"/>
  <c r="AC539" i="1"/>
  <c r="AB539" i="1"/>
  <c r="AA539" i="1"/>
  <c r="Z539" i="1"/>
  <c r="AL539" i="1" s="1"/>
  <c r="AE538" i="1"/>
  <c r="AE539" i="1" s="1"/>
  <c r="AH537" i="1"/>
  <c r="AG537" i="1"/>
  <c r="AF537" i="1"/>
  <c r="AE537" i="1"/>
  <c r="AD537" i="1"/>
  <c r="AC537" i="1"/>
  <c r="AB537" i="1"/>
  <c r="AA537" i="1"/>
  <c r="Z537" i="1"/>
  <c r="AH535" i="1"/>
  <c r="AG535" i="1"/>
  <c r="AF535" i="1"/>
  <c r="AE535" i="1"/>
  <c r="AD535" i="1"/>
  <c r="AC535" i="1"/>
  <c r="AB535" i="1"/>
  <c r="AA535" i="1"/>
  <c r="Z535" i="1"/>
  <c r="AH533" i="1"/>
  <c r="AG533" i="1"/>
  <c r="AF533" i="1"/>
  <c r="AE533" i="1"/>
  <c r="AD533" i="1"/>
  <c r="AC533" i="1"/>
  <c r="AB533" i="1"/>
  <c r="AA533" i="1"/>
  <c r="Z533" i="1"/>
  <c r="AL533" i="1" s="1"/>
  <c r="AH531" i="1"/>
  <c r="AG531" i="1"/>
  <c r="AF531" i="1"/>
  <c r="AE531" i="1"/>
  <c r="AD531" i="1"/>
  <c r="AC531" i="1"/>
  <c r="AB531" i="1"/>
  <c r="AA531" i="1"/>
  <c r="Z531" i="1"/>
  <c r="AH529" i="1"/>
  <c r="AG529" i="1"/>
  <c r="AF529" i="1"/>
  <c r="AE529" i="1"/>
  <c r="AD529" i="1"/>
  <c r="AC529" i="1"/>
  <c r="AB529" i="1"/>
  <c r="AA529" i="1"/>
  <c r="Z529" i="1"/>
  <c r="AH527" i="1"/>
  <c r="AG527" i="1"/>
  <c r="AF527" i="1"/>
  <c r="AE527" i="1"/>
  <c r="AD527" i="1"/>
  <c r="AC527" i="1"/>
  <c r="AB527" i="1"/>
  <c r="AA527" i="1"/>
  <c r="Z527" i="1"/>
  <c r="AH525" i="1"/>
  <c r="AG525" i="1"/>
  <c r="AF525" i="1"/>
  <c r="AE525" i="1"/>
  <c r="AD525" i="1"/>
  <c r="AC525" i="1"/>
  <c r="AB525" i="1"/>
  <c r="AA525" i="1"/>
  <c r="Z525" i="1"/>
  <c r="AL525" i="1" s="1"/>
  <c r="AH523" i="1"/>
  <c r="AG523" i="1"/>
  <c r="AF523" i="1"/>
  <c r="AE523" i="1"/>
  <c r="AD523" i="1"/>
  <c r="AC523" i="1"/>
  <c r="AB523" i="1"/>
  <c r="AA523" i="1"/>
  <c r="Z523" i="1"/>
  <c r="AH521" i="1"/>
  <c r="AG521" i="1"/>
  <c r="AF521" i="1"/>
  <c r="AE521" i="1"/>
  <c r="AD521" i="1"/>
  <c r="AC521" i="1"/>
  <c r="AB521" i="1"/>
  <c r="AA521" i="1"/>
  <c r="Z521" i="1"/>
  <c r="AH519" i="1"/>
  <c r="AG519" i="1"/>
  <c r="AF519" i="1"/>
  <c r="AE519" i="1"/>
  <c r="AD519" i="1"/>
  <c r="AC519" i="1"/>
  <c r="AB519" i="1"/>
  <c r="AA519" i="1"/>
  <c r="Z519" i="1"/>
  <c r="AH517" i="1"/>
  <c r="AG517" i="1"/>
  <c r="AF517" i="1"/>
  <c r="AE517" i="1"/>
  <c r="AD517" i="1"/>
  <c r="AC517" i="1"/>
  <c r="AB517" i="1"/>
  <c r="AA517" i="1"/>
  <c r="Z517" i="1"/>
  <c r="L517" i="1"/>
  <c r="AH515" i="1"/>
  <c r="AG515" i="1"/>
  <c r="AF515" i="1"/>
  <c r="AE515" i="1"/>
  <c r="AD515" i="1"/>
  <c r="AC515" i="1"/>
  <c r="AB515" i="1"/>
  <c r="AA515" i="1"/>
  <c r="Z515" i="1"/>
  <c r="AH513" i="1"/>
  <c r="AG513" i="1"/>
  <c r="AF513" i="1"/>
  <c r="AE513" i="1"/>
  <c r="AD513" i="1"/>
  <c r="AC513" i="1"/>
  <c r="AB513" i="1"/>
  <c r="AA513" i="1"/>
  <c r="Z513" i="1"/>
  <c r="AH511" i="1"/>
  <c r="AG511" i="1"/>
  <c r="AF511" i="1"/>
  <c r="AE511" i="1"/>
  <c r="AD511" i="1"/>
  <c r="AC511" i="1"/>
  <c r="AB511" i="1"/>
  <c r="AA511" i="1"/>
  <c r="Z511" i="1"/>
  <c r="AL511" i="1" s="1"/>
  <c r="AH509" i="1"/>
  <c r="AG509" i="1"/>
  <c r="AF509" i="1"/>
  <c r="AE509" i="1"/>
  <c r="AD509" i="1"/>
  <c r="AC509" i="1"/>
  <c r="AB509" i="1"/>
  <c r="AA509" i="1"/>
  <c r="Z509" i="1"/>
  <c r="AH507" i="1"/>
  <c r="AG507" i="1"/>
  <c r="AF507" i="1"/>
  <c r="AE507" i="1"/>
  <c r="AD507" i="1"/>
  <c r="AC507" i="1"/>
  <c r="AB507" i="1"/>
  <c r="AA507" i="1"/>
  <c r="Z507" i="1"/>
  <c r="AH505" i="1"/>
  <c r="AG505" i="1"/>
  <c r="AF505" i="1"/>
  <c r="AE505" i="1"/>
  <c r="AD505" i="1"/>
  <c r="AC505" i="1"/>
  <c r="AB505" i="1"/>
  <c r="AA505" i="1"/>
  <c r="Z505" i="1"/>
  <c r="L505" i="1"/>
  <c r="AL505" i="1" s="1"/>
  <c r="AH503" i="1"/>
  <c r="AG503" i="1"/>
  <c r="AF503" i="1"/>
  <c r="AE503" i="1"/>
  <c r="AD503" i="1"/>
  <c r="AC503" i="1"/>
  <c r="AB503" i="1"/>
  <c r="AA503" i="1"/>
  <c r="Z503" i="1"/>
  <c r="AH501" i="1"/>
  <c r="AG501" i="1"/>
  <c r="AF501" i="1"/>
  <c r="AE501" i="1"/>
  <c r="AD501" i="1"/>
  <c r="AC501" i="1"/>
  <c r="AB501" i="1"/>
  <c r="AA501" i="1"/>
  <c r="Z501" i="1"/>
  <c r="AH499" i="1"/>
  <c r="AG499" i="1"/>
  <c r="AF499" i="1"/>
  <c r="AE499" i="1"/>
  <c r="AD499" i="1"/>
  <c r="AC499" i="1"/>
  <c r="AB499" i="1"/>
  <c r="AA499" i="1"/>
  <c r="Z499" i="1"/>
  <c r="AH497" i="1"/>
  <c r="AG497" i="1"/>
  <c r="AF497" i="1"/>
  <c r="AE497" i="1"/>
  <c r="AD497" i="1"/>
  <c r="AC497" i="1"/>
  <c r="AB497" i="1"/>
  <c r="AA497" i="1"/>
  <c r="Z497" i="1"/>
  <c r="L497" i="1"/>
  <c r="AH495" i="1"/>
  <c r="AG495" i="1"/>
  <c r="AF495" i="1"/>
  <c r="AE495" i="1"/>
  <c r="AD495" i="1"/>
  <c r="AC495" i="1"/>
  <c r="AB495" i="1"/>
  <c r="AA495" i="1"/>
  <c r="Z495" i="1"/>
  <c r="L495" i="1"/>
  <c r="AH493" i="1"/>
  <c r="AG493" i="1"/>
  <c r="AF493" i="1"/>
  <c r="AE493" i="1"/>
  <c r="AD493" i="1"/>
  <c r="AC493" i="1"/>
  <c r="AB493" i="1"/>
  <c r="AA493" i="1"/>
  <c r="Z493" i="1"/>
  <c r="AL493" i="1" s="1"/>
  <c r="AH491" i="1"/>
  <c r="AG491" i="1"/>
  <c r="AF491" i="1"/>
  <c r="AE491" i="1"/>
  <c r="AD491" i="1"/>
  <c r="AC491" i="1"/>
  <c r="AB491" i="1"/>
  <c r="AA491" i="1"/>
  <c r="Z491" i="1"/>
  <c r="AH489" i="1"/>
  <c r="AG489" i="1"/>
  <c r="AF489" i="1"/>
  <c r="AE489" i="1"/>
  <c r="AD489" i="1"/>
  <c r="AC489" i="1"/>
  <c r="AB489" i="1"/>
  <c r="AA489" i="1"/>
  <c r="Z489" i="1"/>
  <c r="AH487" i="1"/>
  <c r="AG487" i="1"/>
  <c r="AF487" i="1"/>
  <c r="AE487" i="1"/>
  <c r="AD487" i="1"/>
  <c r="AC487" i="1"/>
  <c r="AB487" i="1"/>
  <c r="AA487" i="1"/>
  <c r="Z487" i="1"/>
  <c r="AH485" i="1"/>
  <c r="AG485" i="1"/>
  <c r="AF485" i="1"/>
  <c r="AE485" i="1"/>
  <c r="AD485" i="1"/>
  <c r="AC485" i="1"/>
  <c r="AB485" i="1"/>
  <c r="AA485" i="1"/>
  <c r="Z485" i="1"/>
  <c r="AL485" i="1" s="1"/>
  <c r="AH483" i="1"/>
  <c r="AG483" i="1"/>
  <c r="AF483" i="1"/>
  <c r="AE483" i="1"/>
  <c r="AD483" i="1"/>
  <c r="AC483" i="1"/>
  <c r="AB483" i="1"/>
  <c r="AA483" i="1"/>
  <c r="Z483" i="1"/>
  <c r="AH481" i="1"/>
  <c r="AG481" i="1"/>
  <c r="AF481" i="1"/>
  <c r="AE481" i="1"/>
  <c r="AD481" i="1"/>
  <c r="AC481" i="1"/>
  <c r="AB481" i="1"/>
  <c r="AA481" i="1"/>
  <c r="Z481" i="1"/>
  <c r="L481" i="1"/>
  <c r="AH479" i="1"/>
  <c r="AG479" i="1"/>
  <c r="AF479" i="1"/>
  <c r="AE479" i="1"/>
  <c r="AD479" i="1"/>
  <c r="AC479" i="1"/>
  <c r="AB479" i="1"/>
  <c r="AA479" i="1"/>
  <c r="Z479" i="1"/>
  <c r="AH477" i="1"/>
  <c r="AG477" i="1"/>
  <c r="AF477" i="1"/>
  <c r="AE477" i="1"/>
  <c r="AD477" i="1"/>
  <c r="AC477" i="1"/>
  <c r="AB477" i="1"/>
  <c r="AA477" i="1"/>
  <c r="Z477" i="1"/>
  <c r="AH475" i="1"/>
  <c r="AG475" i="1"/>
  <c r="AF475" i="1"/>
  <c r="AE475" i="1"/>
  <c r="AD475" i="1"/>
  <c r="AC475" i="1"/>
  <c r="AB475" i="1"/>
  <c r="AA475" i="1"/>
  <c r="Z475" i="1"/>
  <c r="AH473" i="1"/>
  <c r="AG473" i="1"/>
  <c r="AF473" i="1"/>
  <c r="AE473" i="1"/>
  <c r="AD473" i="1"/>
  <c r="AC473" i="1"/>
  <c r="AB473" i="1"/>
  <c r="AA473" i="1"/>
  <c r="Z473" i="1"/>
  <c r="AH471" i="1"/>
  <c r="AG471" i="1"/>
  <c r="AF471" i="1"/>
  <c r="AE471" i="1"/>
  <c r="AD471" i="1"/>
  <c r="AC471" i="1"/>
  <c r="AB471" i="1"/>
  <c r="AA471" i="1"/>
  <c r="Z471" i="1"/>
  <c r="AH469" i="1"/>
  <c r="AG469" i="1"/>
  <c r="AF469" i="1"/>
  <c r="AE469" i="1"/>
  <c r="AD469" i="1"/>
  <c r="AC469" i="1"/>
  <c r="AB469" i="1"/>
  <c r="AA469" i="1"/>
  <c r="Z469" i="1"/>
  <c r="AH467" i="1"/>
  <c r="AG467" i="1"/>
  <c r="AF467" i="1"/>
  <c r="AE467" i="1"/>
  <c r="AD467" i="1"/>
  <c r="AC467" i="1"/>
  <c r="AB467" i="1"/>
  <c r="AA467" i="1"/>
  <c r="Z467" i="1"/>
  <c r="AH465" i="1"/>
  <c r="AG465" i="1"/>
  <c r="AF465" i="1"/>
  <c r="AE465" i="1"/>
  <c r="AD465" i="1"/>
  <c r="AC465" i="1"/>
  <c r="AB465" i="1"/>
  <c r="AA465" i="1"/>
  <c r="Z465" i="1"/>
  <c r="AH463" i="1"/>
  <c r="AG463" i="1"/>
  <c r="AF463" i="1"/>
  <c r="AE463" i="1"/>
  <c r="AD463" i="1"/>
  <c r="AC463" i="1"/>
  <c r="AB463" i="1"/>
  <c r="AA463" i="1"/>
  <c r="Z463" i="1"/>
  <c r="AH461" i="1"/>
  <c r="AG461" i="1"/>
  <c r="AF461" i="1"/>
  <c r="AE461" i="1"/>
  <c r="AD461" i="1"/>
  <c r="AC461" i="1"/>
  <c r="AB461" i="1"/>
  <c r="AA461" i="1"/>
  <c r="Z461" i="1"/>
  <c r="AH459" i="1"/>
  <c r="AG459" i="1"/>
  <c r="AF459" i="1"/>
  <c r="AE459" i="1"/>
  <c r="AD459" i="1"/>
  <c r="AC459" i="1"/>
  <c r="AB459" i="1"/>
  <c r="AA459" i="1"/>
  <c r="Z459" i="1"/>
  <c r="AH457" i="1"/>
  <c r="AG457" i="1"/>
  <c r="AF457" i="1"/>
  <c r="AE457" i="1"/>
  <c r="AD457" i="1"/>
  <c r="AC457" i="1"/>
  <c r="AB457" i="1"/>
  <c r="AA457" i="1"/>
  <c r="Z457" i="1"/>
  <c r="AH455" i="1"/>
  <c r="AG455" i="1"/>
  <c r="AF455" i="1"/>
  <c r="AE455" i="1"/>
  <c r="AD455" i="1"/>
  <c r="AC455" i="1"/>
  <c r="AB455" i="1"/>
  <c r="AA455" i="1"/>
  <c r="Z455" i="1"/>
  <c r="L455" i="1"/>
  <c r="AH453" i="1"/>
  <c r="AG453" i="1"/>
  <c r="AF453" i="1"/>
  <c r="AE453" i="1"/>
  <c r="AD453" i="1"/>
  <c r="AC453" i="1"/>
  <c r="AB453" i="1"/>
  <c r="AA453" i="1"/>
  <c r="Z453" i="1"/>
  <c r="AH451" i="1"/>
  <c r="AG451" i="1"/>
  <c r="AF451" i="1"/>
  <c r="AE451" i="1"/>
  <c r="AD451" i="1"/>
  <c r="AC451" i="1"/>
  <c r="AB451" i="1"/>
  <c r="AA451" i="1"/>
  <c r="Z451" i="1"/>
  <c r="R451" i="1"/>
  <c r="AH449" i="1"/>
  <c r="AG449" i="1"/>
  <c r="AF449" i="1"/>
  <c r="AE449" i="1"/>
  <c r="AD449" i="1"/>
  <c r="AC449" i="1"/>
  <c r="AB449" i="1"/>
  <c r="AA449" i="1"/>
  <c r="Z449" i="1"/>
  <c r="AH447" i="1"/>
  <c r="AG447" i="1"/>
  <c r="AF447" i="1"/>
  <c r="AE447" i="1"/>
  <c r="AD447" i="1"/>
  <c r="AC447" i="1"/>
  <c r="AB447" i="1"/>
  <c r="AA447" i="1"/>
  <c r="Z447" i="1"/>
  <c r="AH445" i="1"/>
  <c r="AG445" i="1"/>
  <c r="AF445" i="1"/>
  <c r="AE445" i="1"/>
  <c r="AD445" i="1"/>
  <c r="AC445" i="1"/>
  <c r="AB445" i="1"/>
  <c r="AA445" i="1"/>
  <c r="Z445" i="1"/>
  <c r="AH443" i="1"/>
  <c r="AG443" i="1"/>
  <c r="AF443" i="1"/>
  <c r="AE443" i="1"/>
  <c r="AD443" i="1"/>
  <c r="AC443" i="1"/>
  <c r="AB443" i="1"/>
  <c r="AA443" i="1"/>
  <c r="Z443" i="1"/>
  <c r="L443" i="1"/>
  <c r="AH441" i="1"/>
  <c r="AG441" i="1"/>
  <c r="AF441" i="1"/>
  <c r="AE441" i="1"/>
  <c r="AD441" i="1"/>
  <c r="AC441" i="1"/>
  <c r="AB441" i="1"/>
  <c r="AA441" i="1"/>
  <c r="Z441" i="1"/>
  <c r="AH439" i="1"/>
  <c r="AG439" i="1"/>
  <c r="AF439" i="1"/>
  <c r="AE439" i="1"/>
  <c r="AD439" i="1"/>
  <c r="AC439" i="1"/>
  <c r="AB439" i="1"/>
  <c r="AA439" i="1"/>
  <c r="Z439" i="1"/>
  <c r="AH437" i="1"/>
  <c r="AG437" i="1"/>
  <c r="AF437" i="1"/>
  <c r="AE437" i="1"/>
  <c r="AD437" i="1"/>
  <c r="AC437" i="1"/>
  <c r="AB437" i="1"/>
  <c r="AA437" i="1"/>
  <c r="Z437" i="1"/>
  <c r="L437" i="1"/>
  <c r="AH435" i="1"/>
  <c r="AG435" i="1"/>
  <c r="AF435" i="1"/>
  <c r="AE435" i="1"/>
  <c r="AD435" i="1"/>
  <c r="AC435" i="1"/>
  <c r="AB435" i="1"/>
  <c r="AA435" i="1"/>
  <c r="Z435" i="1"/>
  <c r="AH433" i="1"/>
  <c r="AG433" i="1"/>
  <c r="AF433" i="1"/>
  <c r="AE433" i="1"/>
  <c r="AD433" i="1"/>
  <c r="AC433" i="1"/>
  <c r="AB433" i="1"/>
  <c r="AA433" i="1"/>
  <c r="Z433" i="1"/>
  <c r="AH431" i="1"/>
  <c r="AG431" i="1"/>
  <c r="AF431" i="1"/>
  <c r="AE431" i="1"/>
  <c r="AD431" i="1"/>
  <c r="AC431" i="1"/>
  <c r="AB431" i="1"/>
  <c r="AA431" i="1"/>
  <c r="Z431" i="1"/>
  <c r="AH429" i="1"/>
  <c r="AG429" i="1"/>
  <c r="AF429" i="1"/>
  <c r="AE429" i="1"/>
  <c r="AD429" i="1"/>
  <c r="AC429" i="1"/>
  <c r="AB429" i="1"/>
  <c r="AA429" i="1"/>
  <c r="Z429" i="1"/>
  <c r="AH427" i="1"/>
  <c r="AG427" i="1"/>
  <c r="AF427" i="1"/>
  <c r="AE427" i="1"/>
  <c r="AD427" i="1"/>
  <c r="AC427" i="1"/>
  <c r="AB427" i="1"/>
  <c r="AA427" i="1"/>
  <c r="Z427" i="1"/>
  <c r="L427" i="1"/>
  <c r="AH425" i="1"/>
  <c r="AG425" i="1"/>
  <c r="AF425" i="1"/>
  <c r="AE425" i="1"/>
  <c r="AD425" i="1"/>
  <c r="AC425" i="1"/>
  <c r="AB425" i="1"/>
  <c r="AA425" i="1"/>
  <c r="Z425" i="1"/>
  <c r="AH423" i="1"/>
  <c r="AG423" i="1"/>
  <c r="AF423" i="1"/>
  <c r="AE423" i="1"/>
  <c r="AD423" i="1"/>
  <c r="AC423" i="1"/>
  <c r="AB423" i="1"/>
  <c r="AA423" i="1"/>
  <c r="Z423" i="1"/>
  <c r="AH421" i="1"/>
  <c r="AG421" i="1"/>
  <c r="AF421" i="1"/>
  <c r="AE421" i="1"/>
  <c r="AD421" i="1"/>
  <c r="AC421" i="1"/>
  <c r="AB421" i="1"/>
  <c r="AA421" i="1"/>
  <c r="Z421" i="1"/>
  <c r="AH419" i="1"/>
  <c r="AG419" i="1"/>
  <c r="AF419" i="1"/>
  <c r="AE419" i="1"/>
  <c r="AD419" i="1"/>
  <c r="AC419" i="1"/>
  <c r="AB419" i="1"/>
  <c r="AA419" i="1"/>
  <c r="Z419" i="1"/>
  <c r="AH417" i="1"/>
  <c r="AG417" i="1"/>
  <c r="AF417" i="1"/>
  <c r="AE417" i="1"/>
  <c r="AD417" i="1"/>
  <c r="AC417" i="1"/>
  <c r="AB417" i="1"/>
  <c r="AA417" i="1"/>
  <c r="Z417" i="1"/>
  <c r="AH415" i="1"/>
  <c r="AG415" i="1"/>
  <c r="AF415" i="1"/>
  <c r="AE415" i="1"/>
  <c r="AD415" i="1"/>
  <c r="AC415" i="1"/>
  <c r="AB415" i="1"/>
  <c r="AA415" i="1"/>
  <c r="Z415" i="1"/>
  <c r="AH413" i="1"/>
  <c r="AG413" i="1"/>
  <c r="AF413" i="1"/>
  <c r="AE413" i="1"/>
  <c r="AD413" i="1"/>
  <c r="AC413" i="1"/>
  <c r="AB413" i="1"/>
  <c r="AA413" i="1"/>
  <c r="Z413" i="1"/>
  <c r="AH411" i="1"/>
  <c r="AG411" i="1"/>
  <c r="AF411" i="1"/>
  <c r="AE411" i="1"/>
  <c r="AD411" i="1"/>
  <c r="AC411" i="1"/>
  <c r="AB411" i="1"/>
  <c r="AA411" i="1"/>
  <c r="Z411" i="1"/>
  <c r="AH409" i="1"/>
  <c r="AG409" i="1"/>
  <c r="AF409" i="1"/>
  <c r="AE409" i="1"/>
  <c r="AD409" i="1"/>
  <c r="AC409" i="1"/>
  <c r="AB409" i="1"/>
  <c r="AA409" i="1"/>
  <c r="Z409" i="1"/>
  <c r="AH407" i="1"/>
  <c r="AG407" i="1"/>
  <c r="AF407" i="1"/>
  <c r="AE407" i="1"/>
  <c r="AD407" i="1"/>
  <c r="AC407" i="1"/>
  <c r="AB407" i="1"/>
  <c r="AA407" i="1"/>
  <c r="Z407" i="1"/>
  <c r="AH405" i="1"/>
  <c r="AG405" i="1"/>
  <c r="AF405" i="1"/>
  <c r="AE405" i="1"/>
  <c r="AD405" i="1"/>
  <c r="AC405" i="1"/>
  <c r="AB405" i="1"/>
  <c r="AA405" i="1"/>
  <c r="Z405" i="1"/>
  <c r="AH403" i="1"/>
  <c r="AG403" i="1"/>
  <c r="AF403" i="1"/>
  <c r="AE403" i="1"/>
  <c r="AD403" i="1"/>
  <c r="AC403" i="1"/>
  <c r="AB403" i="1"/>
  <c r="AA403" i="1"/>
  <c r="Z403" i="1"/>
  <c r="AH401" i="1"/>
  <c r="AG401" i="1"/>
  <c r="AF401" i="1"/>
  <c r="AE401" i="1"/>
  <c r="AD401" i="1"/>
  <c r="AC401" i="1"/>
  <c r="AB401" i="1"/>
  <c r="AA401" i="1"/>
  <c r="Z401" i="1"/>
  <c r="Y401" i="1"/>
  <c r="AH399" i="1"/>
  <c r="AG399" i="1"/>
  <c r="AF399" i="1"/>
  <c r="AE399" i="1"/>
  <c r="AD399" i="1"/>
  <c r="AC399" i="1"/>
  <c r="AB399" i="1"/>
  <c r="AA399" i="1"/>
  <c r="Z399" i="1"/>
  <c r="AH397" i="1"/>
  <c r="AG397" i="1"/>
  <c r="AF397" i="1"/>
  <c r="AE397" i="1"/>
  <c r="AD397" i="1"/>
  <c r="AC397" i="1"/>
  <c r="AB397" i="1"/>
  <c r="AA397" i="1"/>
  <c r="Z397" i="1"/>
  <c r="AH395" i="1"/>
  <c r="AG395" i="1"/>
  <c r="AF395" i="1"/>
  <c r="AE395" i="1"/>
  <c r="AD395" i="1"/>
  <c r="AC395" i="1"/>
  <c r="AB395" i="1"/>
  <c r="AA395" i="1"/>
  <c r="Z395" i="1"/>
  <c r="AH393" i="1"/>
  <c r="AG393" i="1"/>
  <c r="AF393" i="1"/>
  <c r="AE393" i="1"/>
  <c r="AD393" i="1"/>
  <c r="AC393" i="1"/>
  <c r="AB393" i="1"/>
  <c r="AA393" i="1"/>
  <c r="Z393" i="1"/>
  <c r="AH391" i="1"/>
  <c r="AG391" i="1"/>
  <c r="AF391" i="1"/>
  <c r="AE391" i="1"/>
  <c r="AD391" i="1"/>
  <c r="AC391" i="1"/>
  <c r="AB391" i="1"/>
  <c r="AA391" i="1"/>
  <c r="Z391" i="1"/>
  <c r="AH389" i="1"/>
  <c r="AG389" i="1"/>
  <c r="AF389" i="1"/>
  <c r="AE389" i="1"/>
  <c r="AD389" i="1"/>
  <c r="AC389" i="1"/>
  <c r="AB389" i="1"/>
  <c r="AA389" i="1"/>
  <c r="Z389" i="1"/>
  <c r="AH387" i="1"/>
  <c r="AG387" i="1"/>
  <c r="AF387" i="1"/>
  <c r="AE387" i="1"/>
  <c r="AD387" i="1"/>
  <c r="AC387" i="1"/>
  <c r="AB387" i="1"/>
  <c r="AA387" i="1"/>
  <c r="Z387" i="1"/>
  <c r="AH385" i="1"/>
  <c r="AG385" i="1"/>
  <c r="AF385" i="1"/>
  <c r="AE385" i="1"/>
  <c r="AD385" i="1"/>
  <c r="AC385" i="1"/>
  <c r="AB385" i="1"/>
  <c r="AA385" i="1"/>
  <c r="Z385" i="1"/>
  <c r="AH383" i="1"/>
  <c r="AG383" i="1"/>
  <c r="AF383" i="1"/>
  <c r="AE383" i="1"/>
  <c r="AD383" i="1"/>
  <c r="AC383" i="1"/>
  <c r="AB383" i="1"/>
  <c r="AA383" i="1"/>
  <c r="Z383" i="1"/>
  <c r="AH381" i="1"/>
  <c r="AG381" i="1"/>
  <c r="AF381" i="1"/>
  <c r="AE381" i="1"/>
  <c r="AD381" i="1"/>
  <c r="AC381" i="1"/>
  <c r="AB381" i="1"/>
  <c r="AA381" i="1"/>
  <c r="Z381" i="1"/>
  <c r="AH379" i="1"/>
  <c r="AG379" i="1"/>
  <c r="AF379" i="1"/>
  <c r="AE379" i="1"/>
  <c r="AD379" i="1"/>
  <c r="AC379" i="1"/>
  <c r="AB379" i="1"/>
  <c r="AA379" i="1"/>
  <c r="Z379" i="1"/>
  <c r="AH377" i="1"/>
  <c r="AG377" i="1"/>
  <c r="AF377" i="1"/>
  <c r="AE377" i="1"/>
  <c r="AD377" i="1"/>
  <c r="AC377" i="1"/>
  <c r="AB377" i="1"/>
  <c r="AA377" i="1"/>
  <c r="Z377" i="1"/>
  <c r="AH375" i="1"/>
  <c r="AG375" i="1"/>
  <c r="AF375" i="1"/>
  <c r="AE375" i="1"/>
  <c r="AD375" i="1"/>
  <c r="AC375" i="1"/>
  <c r="AB375" i="1"/>
  <c r="AA375" i="1"/>
  <c r="Z375" i="1"/>
  <c r="L375" i="1"/>
  <c r="AH373" i="1"/>
  <c r="AG373" i="1"/>
  <c r="AF373" i="1"/>
  <c r="AE373" i="1"/>
  <c r="AD373" i="1"/>
  <c r="AC373" i="1"/>
  <c r="AB373" i="1"/>
  <c r="AA373" i="1"/>
  <c r="Z373" i="1"/>
  <c r="AH371" i="1"/>
  <c r="AG371" i="1"/>
  <c r="AF371" i="1"/>
  <c r="AE371" i="1"/>
  <c r="AD371" i="1"/>
  <c r="AC371" i="1"/>
  <c r="AB371" i="1"/>
  <c r="AA371" i="1"/>
  <c r="Z371" i="1"/>
  <c r="AH369" i="1"/>
  <c r="AG369" i="1"/>
  <c r="AF369" i="1"/>
  <c r="AE369" i="1"/>
  <c r="AD369" i="1"/>
  <c r="AC369" i="1"/>
  <c r="AB369" i="1"/>
  <c r="AA369" i="1"/>
  <c r="Z369" i="1"/>
  <c r="AH367" i="1"/>
  <c r="AG367" i="1"/>
  <c r="AF367" i="1"/>
  <c r="AE367" i="1"/>
  <c r="AD367" i="1"/>
  <c r="AC367" i="1"/>
  <c r="AB367" i="1"/>
  <c r="AA367" i="1"/>
  <c r="Z367" i="1"/>
  <c r="AH365" i="1"/>
  <c r="AG365" i="1"/>
  <c r="AF365" i="1"/>
  <c r="AE365" i="1"/>
  <c r="AD365" i="1"/>
  <c r="AC365" i="1"/>
  <c r="AB365" i="1"/>
  <c r="AA365" i="1"/>
  <c r="Z365" i="1"/>
  <c r="AH363" i="1"/>
  <c r="AG363" i="1"/>
  <c r="AF363" i="1"/>
  <c r="AE363" i="1"/>
  <c r="AD363" i="1"/>
  <c r="AC363" i="1"/>
  <c r="AB363" i="1"/>
  <c r="AA363" i="1"/>
  <c r="Z363" i="1"/>
  <c r="AH361" i="1"/>
  <c r="AG361" i="1"/>
  <c r="AF361" i="1"/>
  <c r="AE361" i="1"/>
  <c r="AD361" i="1"/>
  <c r="AC361" i="1"/>
  <c r="AB361" i="1"/>
  <c r="AA361" i="1"/>
  <c r="Z361" i="1"/>
  <c r="AH359" i="1"/>
  <c r="AG359" i="1"/>
  <c r="AF359" i="1"/>
  <c r="AE359" i="1"/>
  <c r="AD359" i="1"/>
  <c r="AC359" i="1"/>
  <c r="AB359" i="1"/>
  <c r="AA359" i="1"/>
  <c r="Z359" i="1"/>
  <c r="AH357" i="1"/>
  <c r="AG357" i="1"/>
  <c r="AF357" i="1"/>
  <c r="AE357" i="1"/>
  <c r="AD357" i="1"/>
  <c r="AC357" i="1"/>
  <c r="AB357" i="1"/>
  <c r="AA357" i="1"/>
  <c r="Z357" i="1"/>
  <c r="AH355" i="1"/>
  <c r="AG355" i="1"/>
  <c r="AF355" i="1"/>
  <c r="AE355" i="1"/>
  <c r="AD355" i="1"/>
  <c r="AC355" i="1"/>
  <c r="AB355" i="1"/>
  <c r="AA355" i="1"/>
  <c r="Z355" i="1"/>
  <c r="AH353" i="1"/>
  <c r="AG353" i="1"/>
  <c r="AF353" i="1"/>
  <c r="AE353" i="1"/>
  <c r="AD353" i="1"/>
  <c r="AC353" i="1"/>
  <c r="AB353" i="1"/>
  <c r="AA353" i="1"/>
  <c r="Z353" i="1"/>
  <c r="AH351" i="1"/>
  <c r="AG351" i="1"/>
  <c r="AF351" i="1"/>
  <c r="AE351" i="1"/>
  <c r="AD351" i="1"/>
  <c r="AC351" i="1"/>
  <c r="AB351" i="1"/>
  <c r="AA351" i="1"/>
  <c r="Z351" i="1"/>
  <c r="L351" i="1"/>
  <c r="AH349" i="1"/>
  <c r="AG349" i="1"/>
  <c r="AF349" i="1"/>
  <c r="AE349" i="1"/>
  <c r="AD349" i="1"/>
  <c r="AC349" i="1"/>
  <c r="AB349" i="1"/>
  <c r="AA349" i="1"/>
  <c r="Z349" i="1"/>
  <c r="L349" i="1"/>
  <c r="AE347" i="1"/>
  <c r="AD347" i="1"/>
  <c r="AC347" i="1"/>
  <c r="AB347" i="1"/>
  <c r="AA347" i="1"/>
  <c r="Z347" i="1"/>
  <c r="Y347" i="1"/>
  <c r="X347" i="1"/>
  <c r="W347" i="1"/>
  <c r="AH345" i="1"/>
  <c r="AG345" i="1"/>
  <c r="AF345" i="1"/>
  <c r="AE345" i="1"/>
  <c r="AD345" i="1"/>
  <c r="AC345" i="1"/>
  <c r="AB345" i="1"/>
  <c r="AA345" i="1"/>
  <c r="Z345" i="1"/>
  <c r="AH343" i="1"/>
  <c r="AG343" i="1"/>
  <c r="AF343" i="1"/>
  <c r="AE343" i="1"/>
  <c r="AD343" i="1"/>
  <c r="AC343" i="1"/>
  <c r="AB343" i="1"/>
  <c r="AA343" i="1"/>
  <c r="Z343" i="1"/>
  <c r="L343" i="1"/>
  <c r="AH341" i="1"/>
  <c r="AG341" i="1"/>
  <c r="AF341" i="1"/>
  <c r="AE341" i="1"/>
  <c r="AD341" i="1"/>
  <c r="AC341" i="1"/>
  <c r="AB341" i="1"/>
  <c r="AA341" i="1"/>
  <c r="Z341" i="1"/>
  <c r="AH339" i="1"/>
  <c r="AG339" i="1"/>
  <c r="AF339" i="1"/>
  <c r="AE339" i="1"/>
  <c r="AD339" i="1"/>
  <c r="AC339" i="1"/>
  <c r="AB339" i="1"/>
  <c r="AA339" i="1"/>
  <c r="Z339" i="1"/>
  <c r="AH337" i="1"/>
  <c r="AG337" i="1"/>
  <c r="AF337" i="1"/>
  <c r="AE337" i="1"/>
  <c r="AD337" i="1"/>
  <c r="AC337" i="1"/>
  <c r="AB337" i="1"/>
  <c r="AA337" i="1"/>
  <c r="Z337" i="1"/>
  <c r="AL337" i="1" l="1"/>
  <c r="AL353" i="1"/>
  <c r="AL363" i="1"/>
  <c r="AL371" i="1"/>
  <c r="AL615" i="1"/>
  <c r="AL385" i="1"/>
  <c r="AL387" i="1"/>
  <c r="AL395" i="1"/>
  <c r="AL415" i="1"/>
  <c r="AL417" i="1"/>
  <c r="AL423" i="1"/>
  <c r="AL425" i="1"/>
  <c r="AL431" i="1"/>
  <c r="AL451" i="1"/>
  <c r="AL471" i="1"/>
  <c r="AL619" i="1"/>
  <c r="AL629" i="1"/>
  <c r="AL377" i="1"/>
  <c r="AL625" i="1"/>
  <c r="AL631" i="1"/>
  <c r="AL375" i="1"/>
  <c r="AL379" i="1"/>
  <c r="AL621" i="1"/>
  <c r="AL341" i="1"/>
  <c r="AI347" i="1"/>
  <c r="AL359" i="1"/>
  <c r="AL367" i="1"/>
  <c r="AL383" i="1"/>
  <c r="AL389" i="1"/>
  <c r="AL391" i="1"/>
  <c r="AL397" i="1"/>
  <c r="AL399" i="1"/>
  <c r="AL405" i="1"/>
  <c r="AL421" i="1"/>
  <c r="AL435" i="1"/>
  <c r="AL447" i="1"/>
  <c r="AL453" i="1"/>
  <c r="AL457" i="1"/>
  <c r="AL459" i="1"/>
  <c r="AL467" i="1"/>
  <c r="AL475" i="1"/>
  <c r="AL487" i="1"/>
  <c r="AL489" i="1"/>
  <c r="AL501" i="1"/>
  <c r="AL507" i="1"/>
  <c r="AL519" i="1"/>
  <c r="AL521" i="1"/>
  <c r="AL529" i="1"/>
  <c r="AL535" i="1"/>
  <c r="AL537" i="1"/>
  <c r="AL545" i="1"/>
  <c r="AL551" i="1"/>
  <c r="AL559" i="1"/>
  <c r="AL561" i="1"/>
  <c r="AL569" i="1"/>
  <c r="AL575" i="1"/>
  <c r="AL583" i="1"/>
  <c r="AL591" i="1"/>
  <c r="AL599" i="1"/>
  <c r="AL635" i="1"/>
  <c r="AL339" i="1"/>
  <c r="AL343" i="1"/>
  <c r="AL345" i="1"/>
  <c r="AL349" i="1"/>
  <c r="AL351" i="1"/>
  <c r="AL357" i="1"/>
  <c r="AL361" i="1"/>
  <c r="AL365" i="1"/>
  <c r="AL369" i="1"/>
  <c r="AL373" i="1"/>
  <c r="AL381" i="1"/>
  <c r="AL393" i="1"/>
  <c r="AL401" i="1"/>
  <c r="AL403" i="1"/>
  <c r="AL407" i="1"/>
  <c r="AL409" i="1"/>
  <c r="AL413" i="1"/>
  <c r="AL419" i="1"/>
  <c r="AL427" i="1"/>
  <c r="AL429" i="1"/>
  <c r="AL433" i="1"/>
  <c r="AL437" i="1"/>
  <c r="AL439" i="1"/>
  <c r="AL441" i="1"/>
  <c r="AL443" i="1"/>
  <c r="AL445" i="1"/>
  <c r="AL449" i="1"/>
  <c r="AL455" i="1"/>
  <c r="AL461" i="1"/>
  <c r="AL463" i="1"/>
  <c r="AL465" i="1"/>
  <c r="AL469" i="1"/>
  <c r="AL473" i="1"/>
  <c r="AL477" i="1"/>
  <c r="AL479" i="1"/>
  <c r="AL481" i="1"/>
  <c r="AL483" i="1"/>
  <c r="AL491" i="1"/>
  <c r="AL495" i="1"/>
  <c r="AL497" i="1"/>
  <c r="AL499" i="1"/>
  <c r="AL503" i="1"/>
  <c r="AL509" i="1"/>
  <c r="AL513" i="1"/>
  <c r="AL515" i="1"/>
  <c r="AL517" i="1"/>
  <c r="AL523" i="1"/>
  <c r="AL527" i="1"/>
  <c r="AL531" i="1"/>
  <c r="AL543" i="1"/>
  <c r="AL547" i="1"/>
  <c r="AL553" i="1"/>
  <c r="AL555" i="1"/>
  <c r="AL563" i="1"/>
  <c r="AL567" i="1"/>
  <c r="AL571" i="1"/>
  <c r="AL577" i="1"/>
  <c r="AL581" i="1"/>
  <c r="AL585" i="1"/>
  <c r="AL589" i="1"/>
  <c r="AL593" i="1"/>
  <c r="AL597" i="1"/>
  <c r="AL601" i="1"/>
  <c r="AL603" i="1"/>
  <c r="AL605" i="1"/>
  <c r="AL609" i="1"/>
  <c r="AL611" i="1"/>
  <c r="AL613" i="1"/>
  <c r="AL617" i="1"/>
  <c r="AL623" i="1"/>
  <c r="AL627" i="1"/>
  <c r="AL633" i="1"/>
  <c r="AL335" i="1"/>
  <c r="AL333" i="1"/>
  <c r="AL331" i="1"/>
  <c r="AL329" i="1"/>
  <c r="AL327" i="1"/>
  <c r="AL325" i="1"/>
  <c r="AL323" i="1"/>
  <c r="AL321" i="1"/>
  <c r="AL319" i="1"/>
  <c r="AL317" i="1"/>
  <c r="AL315" i="1"/>
  <c r="AL313" i="1"/>
  <c r="AL311" i="1"/>
  <c r="AL309" i="1"/>
  <c r="AL307" i="1"/>
  <c r="AL305" i="1"/>
  <c r="AL303" i="1"/>
  <c r="AL301" i="1"/>
  <c r="AL299" i="1"/>
  <c r="AL297" i="1"/>
  <c r="AL295" i="1"/>
  <c r="AL293" i="1"/>
  <c r="AL291" i="1"/>
  <c r="AL289" i="1"/>
  <c r="AL287" i="1"/>
  <c r="AL285" i="1"/>
  <c r="AL283" i="1"/>
  <c r="AL279" i="1"/>
  <c r="AL277" i="1"/>
  <c r="AL273" i="1"/>
  <c r="AL271" i="1"/>
  <c r="AL269" i="1"/>
  <c r="AL267" i="1"/>
  <c r="AL265" i="1"/>
  <c r="AL263" i="1"/>
  <c r="AL261" i="1"/>
  <c r="AL259" i="1"/>
  <c r="AL257" i="1"/>
  <c r="AL255" i="1"/>
  <c r="AL253" i="1"/>
  <c r="AL251" i="1"/>
  <c r="AL249" i="1"/>
  <c r="AL247" i="1"/>
  <c r="AL245" i="1"/>
  <c r="AL243" i="1"/>
  <c r="AL241" i="1"/>
  <c r="AL239" i="1"/>
  <c r="AL237" i="1"/>
  <c r="AL235" i="1"/>
  <c r="AL233" i="1"/>
  <c r="AL231" i="1"/>
  <c r="AL229" i="1"/>
  <c r="AL227" i="1"/>
  <c r="AL225" i="1"/>
  <c r="AL223" i="1"/>
  <c r="AL221" i="1"/>
  <c r="AL219" i="1"/>
  <c r="AL217" i="1"/>
  <c r="AL215" i="1"/>
  <c r="AL213" i="1"/>
  <c r="AL211" i="1"/>
  <c r="AL209" i="1"/>
  <c r="AL207" i="1"/>
  <c r="AL205" i="1"/>
  <c r="AL203" i="1"/>
  <c r="AL201" i="1"/>
  <c r="AL199" i="1"/>
  <c r="AL197" i="1"/>
  <c r="AL195" i="1"/>
  <c r="AL193" i="1"/>
  <c r="AL191" i="1"/>
  <c r="AL189" i="1"/>
  <c r="AL187" i="1"/>
  <c r="AL185" i="1"/>
  <c r="AL183" i="1"/>
  <c r="AL181" i="1"/>
  <c r="AL179" i="1"/>
  <c r="AL177" i="1"/>
  <c r="AL175" i="1"/>
  <c r="AL173" i="1"/>
  <c r="AL171" i="1"/>
  <c r="AL169" i="1"/>
  <c r="AL167" i="1"/>
  <c r="AL165" i="1"/>
  <c r="AL163" i="1"/>
  <c r="AL161" i="1"/>
  <c r="AL159" i="1"/>
  <c r="AL157" i="1"/>
  <c r="AL155" i="1"/>
  <c r="AL153" i="1"/>
  <c r="AL151" i="1"/>
  <c r="AL149" i="1"/>
  <c r="AL147" i="1"/>
  <c r="AL145" i="1"/>
  <c r="AL143" i="1"/>
  <c r="AL141" i="1"/>
  <c r="AL139" i="1"/>
  <c r="AL137" i="1"/>
  <c r="AL135" i="1"/>
  <c r="AL133" i="1"/>
  <c r="AL131" i="1"/>
  <c r="AL129" i="1"/>
  <c r="AL127" i="1"/>
  <c r="AL125" i="1"/>
  <c r="AL123" i="1"/>
  <c r="AL121" i="1"/>
  <c r="AL119" i="1"/>
  <c r="AL117" i="1"/>
  <c r="AL115" i="1"/>
  <c r="AL113" i="1"/>
  <c r="AL111" i="1"/>
  <c r="AL109" i="1"/>
  <c r="AL107" i="1"/>
  <c r="AL105" i="1"/>
  <c r="AL103" i="1"/>
  <c r="AL99" i="1"/>
  <c r="AL97" i="1"/>
  <c r="AL95" i="1"/>
  <c r="AL93" i="1"/>
  <c r="AL91" i="1"/>
  <c r="AL89" i="1"/>
  <c r="AL87" i="1"/>
  <c r="AL85" i="1"/>
  <c r="AL83" i="1"/>
  <c r="AL81" i="1"/>
  <c r="AL79" i="1"/>
  <c r="AL77" i="1"/>
  <c r="AL75" i="1"/>
  <c r="AL73" i="1"/>
  <c r="AL71" i="1"/>
  <c r="AL69" i="1"/>
  <c r="AL67" i="1"/>
  <c r="AL65" i="1"/>
  <c r="AL63" i="1"/>
  <c r="AL61" i="1"/>
  <c r="AL59" i="1"/>
  <c r="AL57" i="1"/>
  <c r="AL55" i="1"/>
  <c r="AL53" i="1"/>
  <c r="AL49" i="1"/>
  <c r="AL47" i="1"/>
  <c r="AL45" i="1"/>
  <c r="AL43" i="1"/>
  <c r="AL41" i="1"/>
  <c r="AL39" i="1"/>
  <c r="AL37" i="1"/>
  <c r="AL33" i="1"/>
  <c r="AL31" i="1"/>
  <c r="AL29" i="1"/>
  <c r="AL27" i="1"/>
  <c r="AL25" i="1"/>
  <c r="AL23" i="1"/>
  <c r="AL21" i="1"/>
  <c r="AL19" i="1"/>
  <c r="AL17" i="1"/>
  <c r="AL15" i="1"/>
  <c r="AL13" i="1"/>
  <c r="AL11" i="1"/>
  <c r="AL9" i="1"/>
  <c r="AL7" i="1"/>
  <c r="AL5" i="1"/>
</calcChain>
</file>

<file path=xl/sharedStrings.xml><?xml version="1.0" encoding="utf-8"?>
<sst xmlns="http://schemas.openxmlformats.org/spreadsheetml/2006/main" count="506" uniqueCount="393">
  <si>
    <t>№</t>
  </si>
  <si>
    <t>п/п</t>
  </si>
  <si>
    <t>Вид работ</t>
  </si>
  <si>
    <t>Ремонт кровли (А.П.)</t>
  </si>
  <si>
    <t>Утепление (засыпка) чердачного перекрытия</t>
  </si>
  <si>
    <t>Дополнительная теплоизоляция верхней разводки системы отопления (по всей разводке)</t>
  </si>
  <si>
    <t>Покрытие фасонных частей верхней разводки теплоизоляционной краской</t>
  </si>
  <si>
    <t>Ремонт и замена слуховых окон</t>
  </si>
  <si>
    <t>Прочие работы (ремонт вентиляционных и дымоходных каналов и т.д.)</t>
  </si>
  <si>
    <t>Ремонт и окраска фасадов</t>
  </si>
  <si>
    <t>Косметический ремонт лестничных клеток (А.П.)</t>
  </si>
  <si>
    <t>Восстановление отделки стен, потолков технических помещений</t>
  </si>
  <si>
    <t>Замена, восстановление отдельных учасктов полов, ступеней МОП и технических помещений</t>
  </si>
  <si>
    <t xml:space="preserve">Замена водосточных труб </t>
  </si>
  <si>
    <t>Замена водосточных труб на антивандальные</t>
  </si>
  <si>
    <t xml:space="preserve">Ремонт отмостки </t>
  </si>
  <si>
    <t xml:space="preserve">Замена и восстановление дверных заполнений  </t>
  </si>
  <si>
    <t>Установка металлических дверей, решеток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</si>
  <si>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</si>
  <si>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</si>
  <si>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</si>
  <si>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</si>
  <si>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внутридомовой системы вентиляции</t>
  </si>
  <si>
    <t>Ремонт и восстановление разрушенных участков тротуаров, проездов, дорожек</t>
  </si>
  <si>
    <t>ГВС</t>
  </si>
  <si>
    <t>ХВС</t>
  </si>
  <si>
    <t>теплоснабжения</t>
  </si>
  <si>
    <t xml:space="preserve">систем канализации </t>
  </si>
  <si>
    <t>Замена отопительных приборов</t>
  </si>
  <si>
    <t xml:space="preserve">Замена и ремонт эапорной арматуры систем Ц/О, ГВС, ХВС </t>
  </si>
  <si>
    <t xml:space="preserve">Замена и ремонт электропроводки </t>
  </si>
  <si>
    <t>Замена и ремонт аппаратов защиты, замена установочной арматуры</t>
  </si>
  <si>
    <t>Ремонт ГРЩ ВУ, ВРУ, ЭЩ и т.д.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</si>
  <si>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</si>
  <si>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</si>
  <si>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</si>
  <si>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</si>
  <si>
    <t>единица измерения</t>
  </si>
  <si>
    <t>кв.м.</t>
  </si>
  <si>
    <t>куб.м.</t>
  </si>
  <si>
    <t>пог.м.</t>
  </si>
  <si>
    <t>шт.</t>
  </si>
  <si>
    <t>№1</t>
  </si>
  <si>
    <t>Аммермана 2</t>
  </si>
  <si>
    <t>Аммермана 4</t>
  </si>
  <si>
    <t>№2,3</t>
  </si>
  <si>
    <t>Аммермана 15/10</t>
  </si>
  <si>
    <t>Аммермана 22</t>
  </si>
  <si>
    <t>Аммермана 17</t>
  </si>
  <si>
    <t>Аммермана 25</t>
  </si>
  <si>
    <t>Аммермана 26</t>
  </si>
  <si>
    <t>№2</t>
  </si>
  <si>
    <t>Аммермана 27</t>
  </si>
  <si>
    <t>№1,2,4</t>
  </si>
  <si>
    <t>Аммермана 28</t>
  </si>
  <si>
    <t>№1,2,3</t>
  </si>
  <si>
    <t>Аммермана 29</t>
  </si>
  <si>
    <t>Аммермана 30</t>
  </si>
  <si>
    <t>Аммермана 31</t>
  </si>
  <si>
    <t>Аммермана 36</t>
  </si>
  <si>
    <t>Аммермана 44</t>
  </si>
  <si>
    <t>Владимирская 17/5</t>
  </si>
  <si>
    <t>Владимирская 19</t>
  </si>
  <si>
    <t>Владимирская 25</t>
  </si>
  <si>
    <t>Владимирская 27</t>
  </si>
  <si>
    <t>Восстания 5</t>
  </si>
  <si>
    <t>Восстания 10/4</t>
  </si>
  <si>
    <t>Восстания 16</t>
  </si>
  <si>
    <t>Восстания 18</t>
  </si>
  <si>
    <t>Восстания 20</t>
  </si>
  <si>
    <t>Восстания 22</t>
  </si>
  <si>
    <t>Восстания 26</t>
  </si>
  <si>
    <t>Восстания 34</t>
  </si>
  <si>
    <t>Восстания 58</t>
  </si>
  <si>
    <t>Восстания 64</t>
  </si>
  <si>
    <t>Гидростроителей 4</t>
  </si>
  <si>
    <t>Гидростроителей 6</t>
  </si>
  <si>
    <t>Гидростроителей 10</t>
  </si>
  <si>
    <t>Гусева 1</t>
  </si>
  <si>
    <t>№1,2</t>
  </si>
  <si>
    <t>Гусева 3</t>
  </si>
  <si>
    <t>Гусева 4</t>
  </si>
  <si>
    <t>Гусева 5</t>
  </si>
  <si>
    <t>Гусева 6</t>
  </si>
  <si>
    <t>Гусева 9/4</t>
  </si>
  <si>
    <t>Гусева 11</t>
  </si>
  <si>
    <t>Гусева 12</t>
  </si>
  <si>
    <t>Интернациональная 6А</t>
  </si>
  <si>
    <t>Интернациональная 7/22</t>
  </si>
  <si>
    <t>К/Либкнехта 15А</t>
  </si>
  <si>
    <t>№1,3</t>
  </si>
  <si>
    <t>К/Либкнехта 15Б</t>
  </si>
  <si>
    <t>К/Либкнехта 17</t>
  </si>
  <si>
    <t>К/Либкнехта 25</t>
  </si>
  <si>
    <t>К/Либкнехта 24</t>
  </si>
  <si>
    <t>К/Либкнехта 27</t>
  </si>
  <si>
    <t>К/Либкнехта 29</t>
  </si>
  <si>
    <t>К/Либкнехта 30</t>
  </si>
  <si>
    <t>К/Маркса 12</t>
  </si>
  <si>
    <t>Коммунистическая 3</t>
  </si>
  <si>
    <t>№1,2,3,4</t>
  </si>
  <si>
    <t>Коммунистическая 4/18</t>
  </si>
  <si>
    <t>№2,5,6</t>
  </si>
  <si>
    <t>Коммунистическая 6/21</t>
  </si>
  <si>
    <t>Комсомола 3/2</t>
  </si>
  <si>
    <t>Комсомола 1/16</t>
  </si>
  <si>
    <t>Комсомола 15</t>
  </si>
  <si>
    <t>Комсомола 17</t>
  </si>
  <si>
    <t>Красная 2</t>
  </si>
  <si>
    <t>Красная 5</t>
  </si>
  <si>
    <t>Красная 7</t>
  </si>
  <si>
    <t>Красная 8 кор 3</t>
  </si>
  <si>
    <t>Красная 9</t>
  </si>
  <si>
    <t>Красная 11</t>
  </si>
  <si>
    <t>Красная 13</t>
  </si>
  <si>
    <t>Красная 15</t>
  </si>
  <si>
    <t>Красная 17</t>
  </si>
  <si>
    <t>Кронштадтская 10</t>
  </si>
  <si>
    <t>Кроншоссе 28</t>
  </si>
  <si>
    <t>Кроншоссе 34</t>
  </si>
  <si>
    <t>Кроншоссе 36</t>
  </si>
  <si>
    <t>Кроншоссе 38</t>
  </si>
  <si>
    <t>Лебедева 3</t>
  </si>
  <si>
    <t>Лебедева 5</t>
  </si>
  <si>
    <t>Ленинградская 3</t>
  </si>
  <si>
    <t>Ленинградская 6</t>
  </si>
  <si>
    <t>Ленинградская 9</t>
  </si>
  <si>
    <t>Ленинградская 8</t>
  </si>
  <si>
    <t>Лениградская 11</t>
  </si>
  <si>
    <t>Ленинградская 12</t>
  </si>
  <si>
    <t>Ленинградская 14</t>
  </si>
  <si>
    <t>Литке 7/32</t>
  </si>
  <si>
    <t>Литке 11/37</t>
  </si>
  <si>
    <t>№1,4</t>
  </si>
  <si>
    <t>Манежный 2</t>
  </si>
  <si>
    <t>2,8 м2 - 14шт</t>
  </si>
  <si>
    <t>Мануильского 1/8</t>
  </si>
  <si>
    <t>Мануильского 2А</t>
  </si>
  <si>
    <t>Мануильского 3</t>
  </si>
  <si>
    <t>Мануильского 5</t>
  </si>
  <si>
    <t>Мануильского 7</t>
  </si>
  <si>
    <t>Мануильского 9</t>
  </si>
  <si>
    <t>Мануильского 25</t>
  </si>
  <si>
    <t>Мануильского 37</t>
  </si>
  <si>
    <t>Мануильского 39</t>
  </si>
  <si>
    <t>Мануильского 41</t>
  </si>
  <si>
    <t>Мануильского 45</t>
  </si>
  <si>
    <t>Никольский пер. 1/58</t>
  </si>
  <si>
    <t>Никольский пер. 2/56</t>
  </si>
  <si>
    <t>Петровская 8 кор 1</t>
  </si>
  <si>
    <t>Петровская 8 кор 2</t>
  </si>
  <si>
    <t>Петровская 8 кор 3</t>
  </si>
  <si>
    <t>Петровская 10 кор 1</t>
  </si>
  <si>
    <t>Петровская 10 кор 2</t>
  </si>
  <si>
    <t>Петровская 10 кор 3</t>
  </si>
  <si>
    <t>Петровская 12/4</t>
  </si>
  <si>
    <t>Петровская 12</t>
  </si>
  <si>
    <t>Петровская 13/6</t>
  </si>
  <si>
    <t>Петровская 15</t>
  </si>
  <si>
    <t>Петровская 16/2</t>
  </si>
  <si>
    <t>Петровская 17</t>
  </si>
  <si>
    <t>Петровская 19</t>
  </si>
  <si>
    <t>Пролетарская 17</t>
  </si>
  <si>
    <t>Пролетарская 18</t>
  </si>
  <si>
    <t>Пролетарская 32/2</t>
  </si>
  <si>
    <t>Пролетарская 34</t>
  </si>
  <si>
    <t>Рошаля 10</t>
  </si>
  <si>
    <t>Советская 1/5</t>
  </si>
  <si>
    <t>Советская 5</t>
  </si>
  <si>
    <t>Советская 7</t>
  </si>
  <si>
    <t>Советская 9</t>
  </si>
  <si>
    <t>Советская 11</t>
  </si>
  <si>
    <t>Советская 13</t>
  </si>
  <si>
    <t>Советская 15</t>
  </si>
  <si>
    <t>Советская 19</t>
  </si>
  <si>
    <t>Советская 21А</t>
  </si>
  <si>
    <t>Советская 21Б</t>
  </si>
  <si>
    <t>Советская 25</t>
  </si>
  <si>
    <t>Советская 27</t>
  </si>
  <si>
    <t>Советская 31</t>
  </si>
  <si>
    <t>Советская 33</t>
  </si>
  <si>
    <t>Советская 37</t>
  </si>
  <si>
    <t>Советская 39</t>
  </si>
  <si>
    <t>Советская 41</t>
  </si>
  <si>
    <t>Советская 45</t>
  </si>
  <si>
    <t>Советская 47</t>
  </si>
  <si>
    <t>Станюковича 1/9</t>
  </si>
  <si>
    <t>Станюковича 3</t>
  </si>
  <si>
    <t>Станюковича 6</t>
  </si>
  <si>
    <t>Станюковича 7</t>
  </si>
  <si>
    <t>Станюковича 8</t>
  </si>
  <si>
    <t>Флотская 1</t>
  </si>
  <si>
    <t>Флотская 2</t>
  </si>
  <si>
    <t>Флотская 3</t>
  </si>
  <si>
    <t>Флотская 5</t>
  </si>
  <si>
    <t>Флотская 7</t>
  </si>
  <si>
    <t>Флотская 12</t>
  </si>
  <si>
    <t>Флотская 13</t>
  </si>
  <si>
    <t>Флотская 14</t>
  </si>
  <si>
    <t>Флотская 15</t>
  </si>
  <si>
    <t>№3</t>
  </si>
  <si>
    <t>Флотская 17</t>
  </si>
  <si>
    <t>№3,7</t>
  </si>
  <si>
    <t>Флотская 21</t>
  </si>
  <si>
    <t>Флотская 23</t>
  </si>
  <si>
    <t>Флотская 25</t>
  </si>
  <si>
    <t>Цитадельское 39</t>
  </si>
  <si>
    <t>Цитадельское 41</t>
  </si>
  <si>
    <t>Цитадельское 43</t>
  </si>
  <si>
    <t>Цитадельское 45</t>
  </si>
  <si>
    <t>№1,6</t>
  </si>
  <si>
    <t>Широкая 2/5</t>
  </si>
  <si>
    <t>Широкая 4</t>
  </si>
  <si>
    <t>Широкая 5</t>
  </si>
  <si>
    <t>Широкая 6</t>
  </si>
  <si>
    <t>Широкая 7</t>
  </si>
  <si>
    <t>Широкая 8</t>
  </si>
  <si>
    <t>Широкая 10</t>
  </si>
  <si>
    <t>Якорная А</t>
  </si>
  <si>
    <t>№5</t>
  </si>
  <si>
    <t>Якорная Б</t>
  </si>
  <si>
    <t xml:space="preserve"> </t>
  </si>
  <si>
    <t>Якорная 3В</t>
  </si>
  <si>
    <t>Андреевская 5</t>
  </si>
  <si>
    <t>Андреевская 9</t>
  </si>
  <si>
    <t>Андреевская 11</t>
  </si>
  <si>
    <t>Андреевская 12</t>
  </si>
  <si>
    <t>Андреевская 14</t>
  </si>
  <si>
    <t>Большевистская 6/8</t>
  </si>
  <si>
    <t>Велещинского 7/14</t>
  </si>
  <si>
    <t>Велещинского 8</t>
  </si>
  <si>
    <t>Велещинского 9/13</t>
  </si>
  <si>
    <t>Велещинского 12</t>
  </si>
  <si>
    <t>Велещинского 14</t>
  </si>
  <si>
    <t>Велещинского 15</t>
  </si>
  <si>
    <t>40п/м</t>
  </si>
  <si>
    <t>Велещинского 19/40</t>
  </si>
  <si>
    <t>Вс.Вишневского 5</t>
  </si>
  <si>
    <t>Вс.Вишневского 7/20</t>
  </si>
  <si>
    <t>1,4м/п</t>
  </si>
  <si>
    <t>Вс.Вишневского 13</t>
  </si>
  <si>
    <t>Вс.Вишневского 18</t>
  </si>
  <si>
    <t>№1,2,5</t>
  </si>
  <si>
    <t>Вс.Вишневского 20/20</t>
  </si>
  <si>
    <t>Владимирская 32</t>
  </si>
  <si>
    <t>Владимирская 47</t>
  </si>
  <si>
    <t>Владимирская 49</t>
  </si>
  <si>
    <t>Восстания 72</t>
  </si>
  <si>
    <t>Восстания 72А</t>
  </si>
  <si>
    <t>№4</t>
  </si>
  <si>
    <t>Восстания 74</t>
  </si>
  <si>
    <t>Восстания 76</t>
  </si>
  <si>
    <t>Восстания 80</t>
  </si>
  <si>
    <t>Гражданская 7/11</t>
  </si>
  <si>
    <t>Гражданская 8</t>
  </si>
  <si>
    <t>Гражданская 9</t>
  </si>
  <si>
    <t>Гражданская 10</t>
  </si>
  <si>
    <t>Гражданская 11</t>
  </si>
  <si>
    <t>Гражданская 15</t>
  </si>
  <si>
    <t>Гражданская 17/13</t>
  </si>
  <si>
    <t>Гражданская 18</t>
  </si>
  <si>
    <t>Гражданская 20/22</t>
  </si>
  <si>
    <t>Гражданская 21</t>
  </si>
  <si>
    <t>Гражданская 23</t>
  </si>
  <si>
    <t>Гражданская 25</t>
  </si>
  <si>
    <t>Зосимова 2</t>
  </si>
  <si>
    <t>Зосимова 4</t>
  </si>
  <si>
    <t>Зосимова 5</t>
  </si>
  <si>
    <t>Зосимова 6/40</t>
  </si>
  <si>
    <t>Зосимова 7</t>
  </si>
  <si>
    <t xml:space="preserve">№1 </t>
  </si>
  <si>
    <t>Зосимова 9</t>
  </si>
  <si>
    <t>Зосимова 11</t>
  </si>
  <si>
    <t>3,4,5</t>
  </si>
  <si>
    <t>Зосимова 18/15</t>
  </si>
  <si>
    <t>Зосимова 22 кор 1</t>
  </si>
  <si>
    <t>Зосимова 22 кор 2</t>
  </si>
  <si>
    <t>Зосимова 28/30</t>
  </si>
  <si>
    <t>Зосимова 34</t>
  </si>
  <si>
    <t>1,2,3,4,5,6,7</t>
  </si>
  <si>
    <t>Зосимова 42/23</t>
  </si>
  <si>
    <t>№2,4,5</t>
  </si>
  <si>
    <t>К/Маркса 4/11</t>
  </si>
  <si>
    <t>К/Маркса 13</t>
  </si>
  <si>
    <t>К/Маркса 17</t>
  </si>
  <si>
    <t>К/Маркса 21</t>
  </si>
  <si>
    <t>К/Маркса 25</t>
  </si>
  <si>
    <t>Кронштадская 1/66</t>
  </si>
  <si>
    <t>Кронштадская 3</t>
  </si>
  <si>
    <t>Кронштадтская 5</t>
  </si>
  <si>
    <t>Кронштадская 9</t>
  </si>
  <si>
    <t>Кронштадтская 17</t>
  </si>
  <si>
    <t>Кроншоссе 6 кор 1</t>
  </si>
  <si>
    <t>Кроншоссе 6 кор 2</t>
  </si>
  <si>
    <t>Кроншоссе 8</t>
  </si>
  <si>
    <t>Кроншоссе 10 кор 1</t>
  </si>
  <si>
    <t>Кроншоссе 10 кор 2</t>
  </si>
  <si>
    <t>Кроншоссе 10 кор 3</t>
  </si>
  <si>
    <t>Кроншоссе 12</t>
  </si>
  <si>
    <t>Ленина 1</t>
  </si>
  <si>
    <t>Ленина 5</t>
  </si>
  <si>
    <t>Ленина 8</t>
  </si>
  <si>
    <t>Ленина 12</t>
  </si>
  <si>
    <t>Ленина 10</t>
  </si>
  <si>
    <t>Ленина 15</t>
  </si>
  <si>
    <t>рем.тех пом</t>
  </si>
  <si>
    <t>Ленина 17</t>
  </si>
  <si>
    <t>Ленина 19</t>
  </si>
  <si>
    <t>Ленина 21</t>
  </si>
  <si>
    <t>Ленина 22</t>
  </si>
  <si>
    <t>Ленина 24</t>
  </si>
  <si>
    <t>Ленина 25</t>
  </si>
  <si>
    <t>Ленина 26</t>
  </si>
  <si>
    <t>Ленина 28</t>
  </si>
  <si>
    <t>Ленина 29</t>
  </si>
  <si>
    <t>Ленина 30</t>
  </si>
  <si>
    <t>Ленина 31</t>
  </si>
  <si>
    <t>Ленина 32</t>
  </si>
  <si>
    <t>Ленина 33</t>
  </si>
  <si>
    <t>Ленина 35</t>
  </si>
  <si>
    <t>Ленина 38</t>
  </si>
  <si>
    <t>Ленина 39</t>
  </si>
  <si>
    <t>Ленина 40</t>
  </si>
  <si>
    <t>2, част1</t>
  </si>
  <si>
    <t>Ленина 41</t>
  </si>
  <si>
    <t>Ленина 43</t>
  </si>
  <si>
    <t>Ленина 45</t>
  </si>
  <si>
    <t>Ленина 47</t>
  </si>
  <si>
    <t>1шт</t>
  </si>
  <si>
    <t>Ленина 49</t>
  </si>
  <si>
    <t>2шт</t>
  </si>
  <si>
    <t>Ленина 53</t>
  </si>
  <si>
    <t>Ленина 57</t>
  </si>
  <si>
    <t>Мартынова 1/33</t>
  </si>
  <si>
    <t>Мартынова 9</t>
  </si>
  <si>
    <t>Мартынова 11</t>
  </si>
  <si>
    <t>Мартынова 13</t>
  </si>
  <si>
    <t>Посадская 1/82</t>
  </si>
  <si>
    <t>Посадская 3</t>
  </si>
  <si>
    <t>Посадская 4</t>
  </si>
  <si>
    <t>Посадская 5</t>
  </si>
  <si>
    <t>Посадская 7</t>
  </si>
  <si>
    <t>Посадская 8/36</t>
  </si>
  <si>
    <t>Посадская 9/36</t>
  </si>
  <si>
    <t>Посадская 10/51</t>
  </si>
  <si>
    <t>Посадская 12</t>
  </si>
  <si>
    <t>№1,2,8,9</t>
  </si>
  <si>
    <t>Посадская 15</t>
  </si>
  <si>
    <t>Посадская 16</t>
  </si>
  <si>
    <t>Посадская 17/14</t>
  </si>
  <si>
    <t>Посадская 19</t>
  </si>
  <si>
    <t>Посадская 21</t>
  </si>
  <si>
    <t>№1,3,4,5</t>
  </si>
  <si>
    <t>Посадская 22</t>
  </si>
  <si>
    <t>Посадская 23</t>
  </si>
  <si>
    <t>Посадская 25</t>
  </si>
  <si>
    <t>Посадская 26</t>
  </si>
  <si>
    <t>Посадская 34</t>
  </si>
  <si>
    <t>№ 3</t>
  </si>
  <si>
    <t>Посадская 36</t>
  </si>
  <si>
    <t>Посадская 38</t>
  </si>
  <si>
    <t>Посадская 40</t>
  </si>
  <si>
    <t>Посадская 42 кор 1</t>
  </si>
  <si>
    <t>Посадская 42 кор 2</t>
  </si>
  <si>
    <t>Посадская 45</t>
  </si>
  <si>
    <t>Посадская 47</t>
  </si>
  <si>
    <t>Посадская 48</t>
  </si>
  <si>
    <t>Посадская 49</t>
  </si>
  <si>
    <t>Посадская 51</t>
  </si>
  <si>
    <t>Посадская 52</t>
  </si>
  <si>
    <t>Сургина 6</t>
  </si>
  <si>
    <t>Сургина 7</t>
  </si>
  <si>
    <t>Сургина 8 кор 1</t>
  </si>
  <si>
    <t>Сургина 8 кор 2</t>
  </si>
  <si>
    <t>Сургина 9</t>
  </si>
  <si>
    <t>Сургина 10</t>
  </si>
  <si>
    <t>Сургина 11</t>
  </si>
  <si>
    <t>Сургина 15/44</t>
  </si>
  <si>
    <t>Фейгина 4</t>
  </si>
  <si>
    <t>Фейгина 10</t>
  </si>
  <si>
    <t>№3,5</t>
  </si>
  <si>
    <t>Фейгина 12</t>
  </si>
  <si>
    <t>Флотская 16/11</t>
  </si>
  <si>
    <t>Флотская 29/9</t>
  </si>
  <si>
    <t>Ю.Инге 1</t>
  </si>
  <si>
    <t>№1,2,3,4,5,6</t>
  </si>
  <si>
    <t>Ю.Инге 2/4</t>
  </si>
  <si>
    <t>Ю.Инге 3</t>
  </si>
  <si>
    <r>
      <t>№</t>
    </r>
    <r>
      <rPr>
        <sz val="12"/>
        <rFont val="Times New Roman"/>
        <family val="1"/>
        <charset val="204"/>
      </rPr>
      <t>1,2</t>
    </r>
  </si>
  <si>
    <t>Ю.Инге 8/12</t>
  </si>
  <si>
    <t>№1,2,</t>
  </si>
  <si>
    <t>Ю.Инге 11</t>
  </si>
  <si>
    <t>№/№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</si>
</sst>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1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7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vertical="top" wrapText="1"/>
    </xf>
    <xf numFmtId="0" fontId="0" fillId="0" borderId="0" xfId="0" applyFill="1"/>
    <xf numFmtId="0" fontId="3" fillId="2" borderId="4" xfId="0" applyFont="1" applyFill="1" applyBorder="1" applyAlignment="1">
      <alignment vertical="top" wrapText="1"/>
    </xf>
    <xf numFmtId="0" fontId="0" fillId="2" borderId="0" xfId="0" applyFill="1"/>
    <xf numFmtId="0" fontId="3" fillId="2" borderId="5" xfId="0" applyFont="1" applyFill="1" applyBorder="1" applyAlignment="1">
      <alignment vertical="top" wrapText="1"/>
    </xf>
    <xf numFmtId="2" fontId="3" fillId="0" borderId="5" xfId="0" applyNumberFormat="1" applyFont="1" applyFill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top"/>
    </xf>
    <xf numFmtId="0" fontId="3" fillId="0" borderId="7" xfId="0" applyFont="1" applyFill="1" applyBorder="1" applyAlignment="1">
      <alignment vertical="top" wrapText="1"/>
    </xf>
    <xf numFmtId="165" fontId="3" fillId="0" borderId="5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1" fontId="3" fillId="0" borderId="5" xfId="0" applyNumberFormat="1" applyFont="1" applyFill="1" applyBorder="1" applyAlignment="1">
      <alignment vertical="top" wrapText="1"/>
    </xf>
    <xf numFmtId="2" fontId="3" fillId="0" borderId="5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9" fontId="0" fillId="0" borderId="0" xfId="0" applyNumberFormat="1" applyFill="1" applyAlignment="1">
      <alignment horizontal="center" vertical="center"/>
    </xf>
    <xf numFmtId="0" fontId="2" fillId="0" borderId="7" xfId="1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0" fillId="0" borderId="5" xfId="0" applyBorder="1"/>
    <xf numFmtId="0" fontId="8" fillId="0" borderId="0" xfId="0" applyFont="1"/>
    <xf numFmtId="0" fontId="8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9" xfId="1" applyFont="1" applyFill="1" applyBorder="1" applyAlignment="1">
      <alignment horizontal="center" vertical="top" wrapText="1"/>
    </xf>
    <xf numFmtId="0" fontId="2" fillId="0" borderId="6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8" xfId="1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9" fillId="0" borderId="5" xfId="0" applyFont="1" applyFill="1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35"/>
  <sheetViews>
    <sheetView tabSelected="1" workbookViewId="0">
      <pane ySplit="3" topLeftCell="A598" activePane="bottomLeft" state="frozen"/>
      <selection activeCell="K1" sqref="K1"/>
      <selection pane="bottomLeft" activeCell="E606" sqref="A606:XFD607"/>
    </sheetView>
  </sheetViews>
  <sheetFormatPr defaultRowHeight="15" x14ac:dyDescent="0.25"/>
  <cols>
    <col min="2" max="4" width="9.140625" style="41"/>
    <col min="11" max="11" width="12.42578125" customWidth="1"/>
  </cols>
  <sheetData>
    <row r="1" spans="1:38" ht="16.5" thickBot="1" x14ac:dyDescent="0.3">
      <c r="B1" s="1" t="s">
        <v>0</v>
      </c>
      <c r="C1" s="2" t="s">
        <v>1</v>
      </c>
      <c r="D1" s="3"/>
      <c r="E1" s="4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>
        <v>32</v>
      </c>
      <c r="AK1" s="5">
        <v>33</v>
      </c>
      <c r="AL1" s="6"/>
    </row>
    <row r="2" spans="1:38" ht="179.25" customHeight="1" x14ac:dyDescent="0.25">
      <c r="A2" s="40" t="s">
        <v>392</v>
      </c>
      <c r="B2" s="44" t="s">
        <v>2</v>
      </c>
      <c r="C2" s="45"/>
      <c r="D2" s="45"/>
      <c r="E2" s="4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5" t="s">
        <v>25</v>
      </c>
      <c r="AB2" s="5" t="s">
        <v>26</v>
      </c>
      <c r="AC2" s="5" t="s">
        <v>27</v>
      </c>
      <c r="AD2" s="5" t="s">
        <v>28</v>
      </c>
      <c r="AE2" s="5" t="s">
        <v>29</v>
      </c>
      <c r="AF2" s="5" t="s">
        <v>30</v>
      </c>
      <c r="AG2" s="5" t="s">
        <v>31</v>
      </c>
      <c r="AH2" s="5" t="s">
        <v>32</v>
      </c>
      <c r="AI2" s="5" t="s">
        <v>33</v>
      </c>
      <c r="AJ2" s="5" t="s">
        <v>34</v>
      </c>
      <c r="AK2" s="5" t="s">
        <v>35</v>
      </c>
      <c r="AL2" s="5" t="s">
        <v>36</v>
      </c>
    </row>
    <row r="3" spans="1:38" ht="19.5" customHeight="1" x14ac:dyDescent="0.25">
      <c r="A3" s="40"/>
      <c r="B3" s="46" t="s">
        <v>37</v>
      </c>
      <c r="C3" s="47"/>
      <c r="D3" s="47"/>
      <c r="E3" s="9" t="s">
        <v>38</v>
      </c>
      <c r="F3" s="5" t="s">
        <v>39</v>
      </c>
      <c r="G3" s="5" t="s">
        <v>40</v>
      </c>
      <c r="H3" s="5" t="s">
        <v>40</v>
      </c>
      <c r="I3" s="5" t="s">
        <v>41</v>
      </c>
      <c r="J3" s="5"/>
      <c r="K3" s="5" t="s">
        <v>38</v>
      </c>
      <c r="L3" s="5" t="s">
        <v>38</v>
      </c>
      <c r="M3" s="5" t="s">
        <v>38</v>
      </c>
      <c r="N3" s="5" t="s">
        <v>38</v>
      </c>
      <c r="O3" s="5" t="s">
        <v>41</v>
      </c>
      <c r="P3" s="5" t="s">
        <v>41</v>
      </c>
      <c r="Q3" s="5" t="s">
        <v>40</v>
      </c>
      <c r="R3" s="5" t="s">
        <v>41</v>
      </c>
      <c r="S3" s="5" t="s">
        <v>41</v>
      </c>
      <c r="T3" s="5" t="s">
        <v>41</v>
      </c>
      <c r="U3" s="5" t="s">
        <v>38</v>
      </c>
      <c r="V3" s="5" t="s">
        <v>38</v>
      </c>
      <c r="W3" s="5" t="s">
        <v>41</v>
      </c>
      <c r="X3" s="5" t="s">
        <v>40</v>
      </c>
      <c r="Y3" s="5" t="s">
        <v>38</v>
      </c>
      <c r="Z3" s="5" t="s">
        <v>40</v>
      </c>
      <c r="AA3" s="5" t="s">
        <v>40</v>
      </c>
      <c r="AB3" s="5" t="s">
        <v>40</v>
      </c>
      <c r="AC3" s="5" t="s">
        <v>40</v>
      </c>
      <c r="AD3" s="5" t="s">
        <v>41</v>
      </c>
      <c r="AE3" s="5" t="s">
        <v>41</v>
      </c>
      <c r="AF3" s="5" t="s">
        <v>40</v>
      </c>
      <c r="AG3" s="5" t="s">
        <v>41</v>
      </c>
      <c r="AH3" s="5" t="s">
        <v>41</v>
      </c>
      <c r="AI3" s="5" t="s">
        <v>40</v>
      </c>
      <c r="AJ3" s="5"/>
      <c r="AK3" s="5"/>
      <c r="AL3" s="5"/>
    </row>
    <row r="4" spans="1:38" ht="15" customHeight="1" x14ac:dyDescent="0.25">
      <c r="A4" s="58">
        <v>1</v>
      </c>
      <c r="B4" s="42" t="s">
        <v>43</v>
      </c>
      <c r="C4" s="43"/>
      <c r="D4" s="43"/>
      <c r="E4" s="8"/>
      <c r="F4" s="8"/>
      <c r="G4" s="8"/>
      <c r="H4" s="8"/>
      <c r="I4" s="8"/>
      <c r="J4" s="8"/>
      <c r="K4" s="8"/>
      <c r="L4" s="8" t="s">
        <v>42</v>
      </c>
      <c r="M4" s="8"/>
      <c r="N4" s="8"/>
      <c r="O4" s="8"/>
      <c r="P4" s="8"/>
      <c r="Q4" s="8"/>
      <c r="R4" s="8">
        <v>7</v>
      </c>
      <c r="S4" s="8"/>
      <c r="T4" s="8">
        <v>2</v>
      </c>
      <c r="U4" s="8">
        <v>1</v>
      </c>
      <c r="V4" s="8"/>
      <c r="W4" s="8">
        <v>1</v>
      </c>
      <c r="X4" s="8"/>
      <c r="Y4" s="8"/>
      <c r="Z4" s="8">
        <v>2</v>
      </c>
      <c r="AA4" s="8"/>
      <c r="AB4" s="8"/>
      <c r="AC4" s="8">
        <v>5</v>
      </c>
      <c r="AD4" s="8">
        <v>2</v>
      </c>
      <c r="AE4" s="8">
        <v>25</v>
      </c>
      <c r="AF4" s="8">
        <v>50</v>
      </c>
      <c r="AG4" s="8">
        <v>25</v>
      </c>
      <c r="AH4" s="8">
        <v>5</v>
      </c>
      <c r="AI4" s="8"/>
      <c r="AJ4" s="8">
        <v>2159</v>
      </c>
      <c r="AK4" s="8"/>
      <c r="AL4" s="8"/>
    </row>
    <row r="5" spans="1:38" ht="15.75" x14ac:dyDescent="0.25">
      <c r="A5" s="59"/>
      <c r="B5" s="42"/>
      <c r="C5" s="43"/>
      <c r="D5" s="43"/>
      <c r="E5" s="8"/>
      <c r="F5" s="8"/>
      <c r="G5" s="8"/>
      <c r="H5" s="8"/>
      <c r="I5" s="8"/>
      <c r="J5" s="8"/>
      <c r="K5" s="8"/>
      <c r="L5" s="8">
        <v>88708</v>
      </c>
      <c r="M5" s="8"/>
      <c r="N5" s="8"/>
      <c r="O5" s="8"/>
      <c r="P5" s="8"/>
      <c r="Q5" s="8"/>
      <c r="R5" s="8">
        <v>33026</v>
      </c>
      <c r="S5" s="8"/>
      <c r="T5" s="8">
        <v>12002</v>
      </c>
      <c r="U5" s="8">
        <v>340.26</v>
      </c>
      <c r="V5" s="8"/>
      <c r="W5" s="8">
        <v>695</v>
      </c>
      <c r="X5" s="8"/>
      <c r="Y5" s="8"/>
      <c r="Z5" s="8">
        <v>3107.62</v>
      </c>
      <c r="AA5" s="8"/>
      <c r="AB5" s="8"/>
      <c r="AC5" s="8">
        <v>9648.15</v>
      </c>
      <c r="AD5" s="8">
        <v>6252.5</v>
      </c>
      <c r="AE5" s="8">
        <v>31530</v>
      </c>
      <c r="AF5" s="8">
        <v>6675</v>
      </c>
      <c r="AG5" s="8">
        <v>14367.5</v>
      </c>
      <c r="AH5" s="8">
        <v>7395</v>
      </c>
      <c r="AI5" s="8"/>
      <c r="AJ5" s="8">
        <v>43173</v>
      </c>
      <c r="AK5" s="8">
        <v>25000</v>
      </c>
      <c r="AL5" s="8">
        <f>SUM(E5:AK5)</f>
        <v>281920.03000000003</v>
      </c>
    </row>
    <row r="6" spans="1:38" ht="15.75" x14ac:dyDescent="0.25">
      <c r="A6" s="60">
        <v>2</v>
      </c>
      <c r="B6" s="42" t="s">
        <v>44</v>
      </c>
      <c r="C6" s="43"/>
      <c r="D6" s="43"/>
      <c r="E6" s="7"/>
      <c r="F6" s="8"/>
      <c r="G6" s="8"/>
      <c r="H6" s="8"/>
      <c r="I6" s="8"/>
      <c r="J6" s="8"/>
      <c r="K6" s="8"/>
      <c r="L6" s="8"/>
      <c r="M6" s="8"/>
      <c r="N6" s="8"/>
      <c r="O6" s="8">
        <v>3</v>
      </c>
      <c r="P6" s="8"/>
      <c r="Q6" s="8"/>
      <c r="R6" s="8">
        <v>1</v>
      </c>
      <c r="S6" s="8"/>
      <c r="T6" s="8"/>
      <c r="U6" s="8">
        <v>1</v>
      </c>
      <c r="V6" s="8"/>
      <c r="W6" s="8"/>
      <c r="X6" s="8"/>
      <c r="Y6" s="8"/>
      <c r="Z6" s="8"/>
      <c r="AA6" s="8"/>
      <c r="AB6" s="8"/>
      <c r="AC6" s="8"/>
      <c r="AD6" s="8">
        <v>2</v>
      </c>
      <c r="AE6" s="8">
        <v>37</v>
      </c>
      <c r="AF6" s="8">
        <v>10</v>
      </c>
      <c r="AG6" s="8">
        <v>15</v>
      </c>
      <c r="AH6" s="8">
        <v>3</v>
      </c>
      <c r="AI6" s="8"/>
      <c r="AJ6" s="8">
        <v>1173</v>
      </c>
      <c r="AK6" s="8"/>
      <c r="AL6" s="8"/>
    </row>
    <row r="7" spans="1:38" ht="15.75" x14ac:dyDescent="0.25">
      <c r="A7" s="60"/>
      <c r="B7" s="42"/>
      <c r="C7" s="43"/>
      <c r="D7" s="43"/>
      <c r="E7" s="7"/>
      <c r="F7" s="8"/>
      <c r="G7" s="8"/>
      <c r="H7" s="8"/>
      <c r="I7" s="8"/>
      <c r="J7" s="8"/>
      <c r="K7" s="8"/>
      <c r="L7" s="8"/>
      <c r="M7" s="8"/>
      <c r="N7" s="8"/>
      <c r="O7" s="8">
        <v>1178.6400000000001</v>
      </c>
      <c r="P7" s="8"/>
      <c r="Q7" s="8"/>
      <c r="R7" s="8">
        <v>15408</v>
      </c>
      <c r="S7" s="8"/>
      <c r="T7" s="8"/>
      <c r="U7" s="8">
        <v>340.26</v>
      </c>
      <c r="V7" s="8"/>
      <c r="W7" s="8"/>
      <c r="X7" s="8"/>
      <c r="Y7" s="8"/>
      <c r="Z7" s="8"/>
      <c r="AA7" s="8"/>
      <c r="AB7" s="8"/>
      <c r="AC7" s="8"/>
      <c r="AD7" s="8">
        <v>6252.5</v>
      </c>
      <c r="AE7" s="8">
        <v>46664.4</v>
      </c>
      <c r="AF7" s="8">
        <v>1335</v>
      </c>
      <c r="AG7" s="8">
        <v>8620.5</v>
      </c>
      <c r="AH7" s="8">
        <v>4437</v>
      </c>
      <c r="AI7" s="8"/>
      <c r="AJ7" s="8">
        <v>23463</v>
      </c>
      <c r="AK7" s="8">
        <v>20000</v>
      </c>
      <c r="AL7" s="8">
        <f>SUM(E7:AK7)</f>
        <v>127699.3</v>
      </c>
    </row>
    <row r="8" spans="1:38" ht="15.75" x14ac:dyDescent="0.25">
      <c r="A8" s="58">
        <v>3</v>
      </c>
      <c r="B8" s="42" t="s">
        <v>46</v>
      </c>
      <c r="C8" s="43"/>
      <c r="D8" s="43"/>
      <c r="E8" s="7"/>
      <c r="F8" s="8"/>
      <c r="G8" s="8"/>
      <c r="H8" s="8"/>
      <c r="I8" s="8"/>
      <c r="J8" s="8"/>
      <c r="K8" s="8"/>
      <c r="L8" s="8" t="s">
        <v>45</v>
      </c>
      <c r="M8" s="8"/>
      <c r="N8" s="8"/>
      <c r="O8" s="8"/>
      <c r="P8" s="8"/>
      <c r="Q8" s="8"/>
      <c r="R8" s="8"/>
      <c r="S8" s="8"/>
      <c r="T8" s="8"/>
      <c r="U8" s="8">
        <v>1</v>
      </c>
      <c r="V8" s="8">
        <v>1</v>
      </c>
      <c r="W8" s="8"/>
      <c r="X8" s="8"/>
      <c r="Y8" s="8"/>
      <c r="Z8" s="8"/>
      <c r="AA8" s="8"/>
      <c r="AB8" s="8"/>
      <c r="AC8" s="8"/>
      <c r="AD8" s="8"/>
      <c r="AE8" s="8">
        <v>8</v>
      </c>
      <c r="AF8" s="8"/>
      <c r="AG8" s="8">
        <v>2</v>
      </c>
      <c r="AH8" s="8">
        <v>2</v>
      </c>
      <c r="AI8" s="8"/>
      <c r="AJ8" s="8">
        <v>2061</v>
      </c>
      <c r="AK8" s="8"/>
      <c r="AL8" s="8"/>
    </row>
    <row r="9" spans="1:38" ht="15.75" x14ac:dyDescent="0.25">
      <c r="A9" s="59"/>
      <c r="B9" s="42"/>
      <c r="C9" s="43"/>
      <c r="D9" s="43"/>
      <c r="E9" s="7"/>
      <c r="F9" s="8"/>
      <c r="G9" s="8"/>
      <c r="H9" s="8"/>
      <c r="I9" s="8"/>
      <c r="J9" s="8"/>
      <c r="K9" s="8"/>
      <c r="L9" s="8">
        <v>235672</v>
      </c>
      <c r="M9" s="8"/>
      <c r="N9" s="8"/>
      <c r="O9" s="8"/>
      <c r="P9" s="8"/>
      <c r="Q9" s="8"/>
      <c r="R9" s="8"/>
      <c r="S9" s="8"/>
      <c r="T9" s="8"/>
      <c r="U9" s="8">
        <v>340.26</v>
      </c>
      <c r="V9" s="8">
        <v>766</v>
      </c>
      <c r="W9" s="8"/>
      <c r="X9" s="8"/>
      <c r="Y9" s="8"/>
      <c r="Z9" s="8"/>
      <c r="AA9" s="8"/>
      <c r="AB9" s="8"/>
      <c r="AC9" s="8"/>
      <c r="AD9" s="8"/>
      <c r="AE9" s="8">
        <v>10089.6</v>
      </c>
      <c r="AF9" s="8"/>
      <c r="AG9" s="8">
        <v>1149.4000000000001</v>
      </c>
      <c r="AH9" s="8">
        <v>2958</v>
      </c>
      <c r="AI9" s="8"/>
      <c r="AJ9" s="8">
        <v>41229</v>
      </c>
      <c r="AK9" s="8">
        <v>27000</v>
      </c>
      <c r="AL9" s="8">
        <f>SUM(E9:AK9)</f>
        <v>319204.26</v>
      </c>
    </row>
    <row r="10" spans="1:38" ht="15.75" x14ac:dyDescent="0.25">
      <c r="A10" s="58">
        <v>4</v>
      </c>
      <c r="B10" s="42" t="s">
        <v>47</v>
      </c>
      <c r="C10" s="43"/>
      <c r="D10" s="43"/>
      <c r="E10" s="7"/>
      <c r="F10" s="8"/>
      <c r="G10" s="8"/>
      <c r="H10" s="8"/>
      <c r="I10" s="8"/>
      <c r="J10" s="8"/>
      <c r="K10" s="8"/>
      <c r="L10" s="8" t="s">
        <v>42</v>
      </c>
      <c r="M10" s="8"/>
      <c r="N10" s="8"/>
      <c r="O10" s="8"/>
      <c r="P10" s="8"/>
      <c r="Q10" s="8"/>
      <c r="R10" s="8">
        <v>3</v>
      </c>
      <c r="S10" s="8"/>
      <c r="T10" s="8"/>
      <c r="U10" s="8"/>
      <c r="V10" s="8">
        <v>1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>
        <v>2</v>
      </c>
      <c r="AH10" s="8"/>
      <c r="AI10" s="8"/>
      <c r="AJ10" s="8"/>
      <c r="AK10" s="8"/>
      <c r="AL10" s="8"/>
    </row>
    <row r="11" spans="1:38" ht="15.75" x14ac:dyDescent="0.25">
      <c r="A11" s="59"/>
      <c r="B11" s="42"/>
      <c r="C11" s="43"/>
      <c r="D11" s="43"/>
      <c r="E11" s="7"/>
      <c r="F11" s="8"/>
      <c r="G11" s="8"/>
      <c r="H11" s="8"/>
      <c r="I11" s="8"/>
      <c r="J11" s="8"/>
      <c r="K11" s="8"/>
      <c r="L11" s="8">
        <v>79440</v>
      </c>
      <c r="M11" s="8"/>
      <c r="N11" s="8"/>
      <c r="O11" s="8"/>
      <c r="P11" s="8"/>
      <c r="Q11" s="8"/>
      <c r="R11" s="8">
        <v>46224</v>
      </c>
      <c r="S11" s="8"/>
      <c r="T11" s="8"/>
      <c r="U11" s="8"/>
      <c r="V11" s="8">
        <v>766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>
        <v>1149.4000000000001</v>
      </c>
      <c r="AH11" s="8"/>
      <c r="AI11" s="8"/>
      <c r="AJ11" s="8"/>
      <c r="AK11" s="8">
        <v>11000</v>
      </c>
      <c r="AL11" s="8">
        <f>SUM(E11:AK11)</f>
        <v>138579.4</v>
      </c>
    </row>
    <row r="12" spans="1:38" ht="15.75" x14ac:dyDescent="0.25">
      <c r="A12" s="60">
        <v>5</v>
      </c>
      <c r="B12" s="42" t="s">
        <v>48</v>
      </c>
      <c r="C12" s="43"/>
      <c r="D12" s="43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>
        <v>1</v>
      </c>
      <c r="S12" s="8"/>
      <c r="T12" s="8"/>
      <c r="U12" s="8">
        <v>1</v>
      </c>
      <c r="V12" s="8"/>
      <c r="W12" s="8"/>
      <c r="X12" s="8"/>
      <c r="Y12" s="8"/>
      <c r="Z12" s="8">
        <v>4</v>
      </c>
      <c r="AA12" s="8"/>
      <c r="AB12" s="8"/>
      <c r="AC12" s="8"/>
      <c r="AD12" s="8">
        <v>2</v>
      </c>
      <c r="AE12" s="8">
        <v>23</v>
      </c>
      <c r="AF12" s="8">
        <v>30</v>
      </c>
      <c r="AG12" s="8">
        <v>18</v>
      </c>
      <c r="AH12" s="8">
        <v>2</v>
      </c>
      <c r="AI12" s="8"/>
      <c r="AJ12" s="8"/>
      <c r="AK12" s="8"/>
      <c r="AL12" s="8"/>
    </row>
    <row r="13" spans="1:38" ht="15.75" x14ac:dyDescent="0.25">
      <c r="A13" s="60"/>
      <c r="B13" s="42"/>
      <c r="C13" s="43"/>
      <c r="D13" s="43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>
        <v>15408</v>
      </c>
      <c r="S13" s="8"/>
      <c r="T13" s="8"/>
      <c r="U13" s="8">
        <v>340.26</v>
      </c>
      <c r="V13" s="8"/>
      <c r="W13" s="8"/>
      <c r="X13" s="8"/>
      <c r="Y13" s="8"/>
      <c r="Z13" s="8">
        <v>6215.24</v>
      </c>
      <c r="AA13" s="8"/>
      <c r="AB13" s="8"/>
      <c r="AC13" s="8"/>
      <c r="AD13" s="8">
        <v>6252.5</v>
      </c>
      <c r="AE13" s="8">
        <v>29007.599999999999</v>
      </c>
      <c r="AF13" s="8">
        <v>4005</v>
      </c>
      <c r="AG13" s="8">
        <v>10344.6</v>
      </c>
      <c r="AH13" s="8">
        <v>2958</v>
      </c>
      <c r="AI13" s="8"/>
      <c r="AJ13" s="8"/>
      <c r="AK13" s="8">
        <v>21000</v>
      </c>
      <c r="AL13" s="8">
        <f>SUM(E13:AK13)</f>
        <v>95531.199999999997</v>
      </c>
    </row>
    <row r="14" spans="1:38" ht="15.75" x14ac:dyDescent="0.25">
      <c r="A14" s="58">
        <v>6</v>
      </c>
      <c r="B14" s="42" t="s">
        <v>49</v>
      </c>
      <c r="C14" s="43"/>
      <c r="D14" s="43"/>
      <c r="E14" s="7">
        <v>15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v>2</v>
      </c>
      <c r="U14" s="8"/>
      <c r="V14" s="8"/>
      <c r="W14" s="8"/>
      <c r="X14" s="8"/>
      <c r="Y14" s="8"/>
      <c r="Z14" s="8"/>
      <c r="AA14" s="8"/>
      <c r="AB14" s="8"/>
      <c r="AC14" s="8"/>
      <c r="AD14" s="8">
        <v>1</v>
      </c>
      <c r="AE14" s="8"/>
      <c r="AF14" s="8"/>
      <c r="AG14" s="8">
        <v>2</v>
      </c>
      <c r="AH14" s="8">
        <v>1</v>
      </c>
      <c r="AI14" s="8"/>
      <c r="AJ14" s="8">
        <v>96</v>
      </c>
      <c r="AK14" s="8"/>
      <c r="AL14" s="8"/>
    </row>
    <row r="15" spans="1:38" ht="15.75" x14ac:dyDescent="0.25">
      <c r="A15" s="59"/>
      <c r="B15" s="42"/>
      <c r="C15" s="43"/>
      <c r="D15" s="43"/>
      <c r="E15" s="7">
        <v>8820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v>884</v>
      </c>
      <c r="U15" s="8"/>
      <c r="V15" s="8"/>
      <c r="W15" s="8"/>
      <c r="X15" s="8"/>
      <c r="Y15" s="8"/>
      <c r="Z15" s="8"/>
      <c r="AA15" s="8"/>
      <c r="AB15" s="8"/>
      <c r="AC15" s="8"/>
      <c r="AD15" s="8">
        <v>3126.25</v>
      </c>
      <c r="AE15" s="8"/>
      <c r="AF15" s="8"/>
      <c r="AG15" s="8">
        <v>1149.4000000000001</v>
      </c>
      <c r="AH15" s="8">
        <v>1479</v>
      </c>
      <c r="AI15" s="8"/>
      <c r="AJ15" s="8"/>
      <c r="AK15" s="8">
        <v>10000</v>
      </c>
      <c r="AL15" s="8">
        <f>SUM(E15:AK15)</f>
        <v>25458.65</v>
      </c>
    </row>
    <row r="16" spans="1:38" ht="15.75" x14ac:dyDescent="0.25">
      <c r="A16" s="58">
        <v>7</v>
      </c>
      <c r="B16" s="42" t="s">
        <v>50</v>
      </c>
      <c r="C16" s="43"/>
      <c r="D16" s="43"/>
      <c r="E16" s="7"/>
      <c r="F16" s="8"/>
      <c r="G16" s="8"/>
      <c r="H16" s="8"/>
      <c r="I16" s="8"/>
      <c r="J16" s="8"/>
      <c r="K16" s="8">
        <v>18</v>
      </c>
      <c r="L16" s="8"/>
      <c r="M16" s="8"/>
      <c r="N16" s="8"/>
      <c r="O16" s="8"/>
      <c r="P16" s="8"/>
      <c r="Q16" s="8"/>
      <c r="R16" s="8"/>
      <c r="S16" s="8"/>
      <c r="T16" s="8">
        <v>7</v>
      </c>
      <c r="U16" s="8"/>
      <c r="V16" s="8"/>
      <c r="W16" s="8"/>
      <c r="X16" s="8">
        <v>1</v>
      </c>
      <c r="Y16" s="8"/>
      <c r="Z16" s="8"/>
      <c r="AA16" s="8"/>
      <c r="AB16" s="8"/>
      <c r="AC16" s="8">
        <v>1</v>
      </c>
      <c r="AD16" s="8"/>
      <c r="AE16" s="8">
        <v>2</v>
      </c>
      <c r="AF16" s="8">
        <v>5</v>
      </c>
      <c r="AG16" s="8">
        <v>10</v>
      </c>
      <c r="AH16" s="8">
        <v>1</v>
      </c>
      <c r="AI16" s="8"/>
      <c r="AJ16" s="8">
        <v>1106</v>
      </c>
      <c r="AK16" s="8"/>
      <c r="AL16" s="8"/>
    </row>
    <row r="17" spans="1:38" ht="15.75" x14ac:dyDescent="0.25">
      <c r="A17" s="59"/>
      <c r="B17" s="42"/>
      <c r="C17" s="43"/>
      <c r="D17" s="43"/>
      <c r="E17" s="7"/>
      <c r="F17" s="8"/>
      <c r="G17" s="8"/>
      <c r="H17" s="8"/>
      <c r="I17" s="8"/>
      <c r="J17" s="8"/>
      <c r="K17" s="8">
        <v>1900.08</v>
      </c>
      <c r="L17" s="8"/>
      <c r="M17" s="8"/>
      <c r="N17" s="8"/>
      <c r="O17" s="8"/>
      <c r="P17" s="8"/>
      <c r="Q17" s="8"/>
      <c r="R17" s="8"/>
      <c r="S17" s="8"/>
      <c r="T17" s="8">
        <v>42007</v>
      </c>
      <c r="U17" s="8"/>
      <c r="V17" s="8"/>
      <c r="W17" s="8"/>
      <c r="X17" s="8">
        <v>152</v>
      </c>
      <c r="Y17" s="8"/>
      <c r="Z17" s="8"/>
      <c r="AA17" s="8"/>
      <c r="AB17" s="8"/>
      <c r="AC17" s="8">
        <v>1929.63</v>
      </c>
      <c r="AD17" s="8"/>
      <c r="AE17" s="8">
        <v>2522.4</v>
      </c>
      <c r="AF17" s="8">
        <v>667.5</v>
      </c>
      <c r="AG17" s="8">
        <v>5747</v>
      </c>
      <c r="AH17" s="8">
        <v>1479</v>
      </c>
      <c r="AI17" s="8"/>
      <c r="AJ17" s="8">
        <v>22113</v>
      </c>
      <c r="AK17" s="8">
        <v>15000</v>
      </c>
      <c r="AL17" s="8">
        <f>SUM(E17:AK17)</f>
        <v>93517.61</v>
      </c>
    </row>
    <row r="18" spans="1:38" ht="15.75" x14ac:dyDescent="0.25">
      <c r="A18" s="60">
        <v>8</v>
      </c>
      <c r="B18" s="42" t="s">
        <v>52</v>
      </c>
      <c r="C18" s="43"/>
      <c r="D18" s="43"/>
      <c r="E18" s="7">
        <v>13.8</v>
      </c>
      <c r="F18" s="8"/>
      <c r="G18" s="8"/>
      <c r="H18" s="8"/>
      <c r="I18" s="8"/>
      <c r="J18" s="8"/>
      <c r="K18" s="8">
        <v>30</v>
      </c>
      <c r="L18" s="8" t="s">
        <v>51</v>
      </c>
      <c r="M18" s="8"/>
      <c r="N18" s="8">
        <v>5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>
        <v>36</v>
      </c>
      <c r="AF18" s="8">
        <v>10</v>
      </c>
      <c r="AG18" s="8">
        <v>11</v>
      </c>
      <c r="AH18" s="8"/>
      <c r="AI18" s="8"/>
      <c r="AJ18" s="8">
        <v>1206</v>
      </c>
      <c r="AK18" s="8"/>
      <c r="AL18" s="8"/>
    </row>
    <row r="19" spans="1:38" ht="15.75" x14ac:dyDescent="0.25">
      <c r="A19" s="60"/>
      <c r="B19" s="42"/>
      <c r="C19" s="43"/>
      <c r="D19" s="43"/>
      <c r="E19" s="7">
        <v>7207.2</v>
      </c>
      <c r="F19" s="8"/>
      <c r="G19" s="8"/>
      <c r="H19" s="8"/>
      <c r="I19" s="8"/>
      <c r="J19" s="8"/>
      <c r="K19" s="8">
        <v>3166.8</v>
      </c>
      <c r="L19" s="8">
        <v>124456</v>
      </c>
      <c r="M19" s="8"/>
      <c r="N19" s="8">
        <v>1965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>
        <v>45403.199999999997</v>
      </c>
      <c r="AF19" s="8">
        <v>1335</v>
      </c>
      <c r="AG19" s="8">
        <v>6321.7</v>
      </c>
      <c r="AH19" s="8"/>
      <c r="AI19" s="8"/>
      <c r="AJ19" s="8">
        <v>24111</v>
      </c>
      <c r="AK19" s="8">
        <v>10000</v>
      </c>
      <c r="AL19" s="8">
        <f>SUM(E19:AK19)</f>
        <v>223965.90000000002</v>
      </c>
    </row>
    <row r="20" spans="1:38" ht="15.75" x14ac:dyDescent="0.25">
      <c r="A20" s="58">
        <v>9</v>
      </c>
      <c r="B20" s="42" t="s">
        <v>54</v>
      </c>
      <c r="C20" s="43"/>
      <c r="D20" s="43"/>
      <c r="E20" s="7"/>
      <c r="F20" s="8"/>
      <c r="G20" s="8"/>
      <c r="H20" s="8"/>
      <c r="I20" s="8"/>
      <c r="J20" s="8"/>
      <c r="K20" s="8">
        <v>19</v>
      </c>
      <c r="L20" s="8" t="s">
        <v>53</v>
      </c>
      <c r="M20" s="8"/>
      <c r="N20" s="8">
        <v>3</v>
      </c>
      <c r="O20" s="8"/>
      <c r="P20" s="8"/>
      <c r="Q20" s="8"/>
      <c r="R20" s="8">
        <v>4</v>
      </c>
      <c r="S20" s="8"/>
      <c r="T20" s="8">
        <v>2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>
        <v>8</v>
      </c>
      <c r="AF20" s="8"/>
      <c r="AG20" s="8"/>
      <c r="AH20" s="8"/>
      <c r="AI20" s="8"/>
      <c r="AJ20" s="8">
        <v>1697</v>
      </c>
      <c r="AK20" s="8"/>
      <c r="AL20" s="8"/>
    </row>
    <row r="21" spans="1:38" ht="15.75" x14ac:dyDescent="0.25">
      <c r="A21" s="59"/>
      <c r="B21" s="42"/>
      <c r="C21" s="43"/>
      <c r="D21" s="43"/>
      <c r="E21" s="7"/>
      <c r="F21" s="8"/>
      <c r="G21" s="8"/>
      <c r="H21" s="8"/>
      <c r="I21" s="8"/>
      <c r="J21" s="8"/>
      <c r="K21" s="8">
        <v>2005.64</v>
      </c>
      <c r="L21" s="8">
        <v>352184</v>
      </c>
      <c r="M21" s="8"/>
      <c r="N21" s="8">
        <v>1179</v>
      </c>
      <c r="O21" s="8"/>
      <c r="P21" s="8"/>
      <c r="Q21" s="8"/>
      <c r="R21" s="8">
        <v>61632</v>
      </c>
      <c r="S21" s="8"/>
      <c r="T21" s="8">
        <v>12002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>
        <v>10089.6</v>
      </c>
      <c r="AF21" s="8"/>
      <c r="AG21" s="8"/>
      <c r="AH21" s="8"/>
      <c r="AI21" s="8"/>
      <c r="AJ21" s="8">
        <v>33939</v>
      </c>
      <c r="AK21" s="8">
        <v>21000</v>
      </c>
      <c r="AL21" s="8">
        <f>SUM(E21:AK21)</f>
        <v>494031.24</v>
      </c>
    </row>
    <row r="22" spans="1:38" ht="15.75" x14ac:dyDescent="0.25">
      <c r="A22" s="58">
        <v>10</v>
      </c>
      <c r="B22" s="42" t="s">
        <v>56</v>
      </c>
      <c r="C22" s="43"/>
      <c r="D22" s="43"/>
      <c r="E22" s="7">
        <v>9</v>
      </c>
      <c r="F22" s="8"/>
      <c r="G22" s="8"/>
      <c r="H22" s="8"/>
      <c r="I22" s="8">
        <v>2</v>
      </c>
      <c r="J22" s="8"/>
      <c r="K22" s="8">
        <v>15</v>
      </c>
      <c r="L22" s="8" t="s">
        <v>55</v>
      </c>
      <c r="M22" s="8"/>
      <c r="N22" s="8"/>
      <c r="O22" s="8">
        <v>1</v>
      </c>
      <c r="P22" s="8"/>
      <c r="Q22" s="8">
        <v>0.5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>
        <v>8</v>
      </c>
      <c r="AF22" s="8">
        <v>10</v>
      </c>
      <c r="AG22" s="8">
        <v>23</v>
      </c>
      <c r="AH22" s="8">
        <v>1</v>
      </c>
      <c r="AI22" s="8"/>
      <c r="AJ22" s="8"/>
      <c r="AK22" s="8"/>
      <c r="AL22" s="8"/>
    </row>
    <row r="23" spans="1:38" ht="15.75" x14ac:dyDescent="0.25">
      <c r="A23" s="59"/>
      <c r="B23" s="42"/>
      <c r="C23" s="43"/>
      <c r="D23" s="43"/>
      <c r="E23" s="7">
        <v>5292</v>
      </c>
      <c r="F23" s="8"/>
      <c r="G23" s="8"/>
      <c r="H23" s="8"/>
      <c r="I23" s="8">
        <v>2400</v>
      </c>
      <c r="J23" s="8"/>
      <c r="K23" s="8">
        <v>1583.4</v>
      </c>
      <c r="L23" s="8">
        <v>315112</v>
      </c>
      <c r="M23" s="8"/>
      <c r="N23" s="8"/>
      <c r="O23" s="8">
        <v>392.88</v>
      </c>
      <c r="P23" s="8"/>
      <c r="Q23" s="8">
        <v>43.77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>
        <v>10089.6</v>
      </c>
      <c r="AF23" s="8">
        <v>1335</v>
      </c>
      <c r="AG23" s="8">
        <v>13218.1</v>
      </c>
      <c r="AH23" s="8">
        <v>1479</v>
      </c>
      <c r="AI23" s="8"/>
      <c r="AJ23" s="8"/>
      <c r="AK23" s="8">
        <v>20000</v>
      </c>
      <c r="AL23" s="8">
        <f>SUM(E23:AK23)</f>
        <v>370945.75</v>
      </c>
    </row>
    <row r="24" spans="1:38" ht="15.75" x14ac:dyDescent="0.25">
      <c r="A24" s="60">
        <v>11</v>
      </c>
      <c r="B24" s="42" t="s">
        <v>57</v>
      </c>
      <c r="C24" s="43"/>
      <c r="D24" s="43"/>
      <c r="E24" s="7">
        <v>8</v>
      </c>
      <c r="F24" s="8"/>
      <c r="G24" s="8"/>
      <c r="H24" s="8"/>
      <c r="I24" s="8"/>
      <c r="J24" s="8"/>
      <c r="K24" s="8"/>
      <c r="L24" s="8" t="s">
        <v>42</v>
      </c>
      <c r="M24" s="8"/>
      <c r="N24" s="8"/>
      <c r="O24" s="8"/>
      <c r="P24" s="8"/>
      <c r="Q24" s="8">
        <v>0.7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>
        <v>2</v>
      </c>
      <c r="AF24" s="8"/>
      <c r="AG24" s="8">
        <v>3</v>
      </c>
      <c r="AH24" s="8">
        <v>1</v>
      </c>
      <c r="AI24" s="8"/>
      <c r="AJ24" s="8">
        <v>743</v>
      </c>
      <c r="AK24" s="8"/>
      <c r="AL24" s="8"/>
    </row>
    <row r="25" spans="1:38" ht="15.75" x14ac:dyDescent="0.25">
      <c r="A25" s="60"/>
      <c r="B25" s="42"/>
      <c r="C25" s="43"/>
      <c r="D25" s="43"/>
      <c r="E25" s="7">
        <v>4704</v>
      </c>
      <c r="F25" s="8"/>
      <c r="G25" s="8"/>
      <c r="H25" s="8"/>
      <c r="I25" s="8"/>
      <c r="J25" s="8"/>
      <c r="K25" s="8"/>
      <c r="L25" s="8">
        <v>115188</v>
      </c>
      <c r="M25" s="8"/>
      <c r="N25" s="8"/>
      <c r="O25" s="8"/>
      <c r="P25" s="8"/>
      <c r="Q25" s="8">
        <v>61.28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>
        <v>2522.4</v>
      </c>
      <c r="AF25" s="8"/>
      <c r="AG25" s="8">
        <v>1724.1</v>
      </c>
      <c r="AH25" s="8">
        <v>1479</v>
      </c>
      <c r="AI25" s="8"/>
      <c r="AJ25" s="8">
        <v>14850</v>
      </c>
      <c r="AK25" s="8">
        <v>15000</v>
      </c>
      <c r="AL25" s="8">
        <f>SUM(E25:AK25)</f>
        <v>155528.78</v>
      </c>
    </row>
    <row r="26" spans="1:38" ht="15.75" x14ac:dyDescent="0.25">
      <c r="A26" s="58">
        <v>12</v>
      </c>
      <c r="B26" s="42" t="s">
        <v>58</v>
      </c>
      <c r="C26" s="43"/>
      <c r="D26" s="43"/>
      <c r="E26" s="7">
        <v>7</v>
      </c>
      <c r="F26" s="8"/>
      <c r="G26" s="8"/>
      <c r="H26" s="8"/>
      <c r="I26" s="8"/>
      <c r="J26" s="8"/>
      <c r="K26" s="8">
        <v>18</v>
      </c>
      <c r="L26" s="8"/>
      <c r="M26" s="8"/>
      <c r="N26" s="8"/>
      <c r="O26" s="8">
        <v>3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>
        <v>3</v>
      </c>
      <c r="AH26" s="8">
        <v>1</v>
      </c>
      <c r="AI26" s="8"/>
      <c r="AJ26" s="8">
        <v>1908</v>
      </c>
      <c r="AK26" s="8"/>
      <c r="AL26" s="8"/>
    </row>
    <row r="27" spans="1:38" ht="15.75" x14ac:dyDescent="0.25">
      <c r="A27" s="59"/>
      <c r="B27" s="42"/>
      <c r="C27" s="43"/>
      <c r="D27" s="43"/>
      <c r="E27" s="7">
        <v>4116</v>
      </c>
      <c r="F27" s="8"/>
      <c r="G27" s="8"/>
      <c r="H27" s="8"/>
      <c r="I27" s="8"/>
      <c r="J27" s="8"/>
      <c r="K27" s="8">
        <v>1900.08</v>
      </c>
      <c r="L27" s="8"/>
      <c r="M27" s="8"/>
      <c r="N27" s="8"/>
      <c r="O27" s="8">
        <v>1178.6400000000001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>
        <v>1724.1</v>
      </c>
      <c r="AH27" s="8">
        <v>1479</v>
      </c>
      <c r="AI27" s="8"/>
      <c r="AJ27" s="8">
        <v>38151</v>
      </c>
      <c r="AK27" s="8">
        <v>25000</v>
      </c>
      <c r="AL27" s="8">
        <f>SUM(E27:AK27)</f>
        <v>73548.820000000007</v>
      </c>
    </row>
    <row r="28" spans="1:38" ht="15.75" x14ac:dyDescent="0.25">
      <c r="A28" s="58">
        <v>13</v>
      </c>
      <c r="B28" s="42" t="s">
        <v>59</v>
      </c>
      <c r="C28" s="43"/>
      <c r="D28" s="43"/>
      <c r="E28" s="7">
        <v>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>
        <v>5</v>
      </c>
      <c r="AA28" s="8"/>
      <c r="AB28" s="8"/>
      <c r="AC28" s="8"/>
      <c r="AD28" s="8"/>
      <c r="AE28" s="8">
        <v>20</v>
      </c>
      <c r="AF28" s="8"/>
      <c r="AG28" s="8">
        <v>13</v>
      </c>
      <c r="AH28" s="8">
        <v>4</v>
      </c>
      <c r="AI28" s="8"/>
      <c r="AJ28" s="8">
        <v>1682</v>
      </c>
      <c r="AK28" s="8"/>
      <c r="AL28" s="8"/>
    </row>
    <row r="29" spans="1:38" ht="15.75" x14ac:dyDescent="0.25">
      <c r="A29" s="59"/>
      <c r="B29" s="42"/>
      <c r="C29" s="43"/>
      <c r="D29" s="43"/>
      <c r="E29" s="7">
        <v>3528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>
        <v>7769.05</v>
      </c>
      <c r="AA29" s="8"/>
      <c r="AB29" s="8"/>
      <c r="AC29" s="8"/>
      <c r="AD29" s="8"/>
      <c r="AE29" s="8">
        <v>25224</v>
      </c>
      <c r="AF29" s="8"/>
      <c r="AG29" s="8">
        <v>7471.1</v>
      </c>
      <c r="AH29" s="8">
        <v>5916</v>
      </c>
      <c r="AI29" s="8"/>
      <c r="AJ29" s="8">
        <v>33642</v>
      </c>
      <c r="AK29" s="8">
        <v>20000</v>
      </c>
      <c r="AL29" s="8">
        <f>SUM(E29:AK29)</f>
        <v>103550.15</v>
      </c>
    </row>
    <row r="30" spans="1:38" ht="15.75" x14ac:dyDescent="0.25">
      <c r="A30" s="60">
        <v>14</v>
      </c>
      <c r="B30" s="42" t="s">
        <v>60</v>
      </c>
      <c r="C30" s="43"/>
      <c r="D30" s="43"/>
      <c r="E30" s="7">
        <v>154</v>
      </c>
      <c r="F30" s="8"/>
      <c r="G30" s="8"/>
      <c r="H30" s="8"/>
      <c r="I30" s="8"/>
      <c r="J30" s="8"/>
      <c r="K30" s="8">
        <v>15</v>
      </c>
      <c r="L30" s="8" t="s">
        <v>42</v>
      </c>
      <c r="M30" s="8"/>
      <c r="N30" s="8"/>
      <c r="O30" s="8">
        <v>2</v>
      </c>
      <c r="P30" s="8"/>
      <c r="Q30" s="8">
        <v>1</v>
      </c>
      <c r="R30" s="8"/>
      <c r="S30" s="8"/>
      <c r="T30" s="8">
        <v>1</v>
      </c>
      <c r="U30" s="8"/>
      <c r="V30" s="8"/>
      <c r="W30" s="8">
        <v>1</v>
      </c>
      <c r="X30" s="8"/>
      <c r="Y30" s="8"/>
      <c r="Z30" s="8"/>
      <c r="AA30" s="8"/>
      <c r="AB30" s="8"/>
      <c r="AC30" s="8"/>
      <c r="AD30" s="8"/>
      <c r="AE30" s="8">
        <v>8</v>
      </c>
      <c r="AF30" s="8"/>
      <c r="AG30" s="8">
        <v>2</v>
      </c>
      <c r="AH30" s="8">
        <v>1</v>
      </c>
      <c r="AI30" s="8"/>
      <c r="AJ30" s="8">
        <v>1681</v>
      </c>
      <c r="AK30" s="8"/>
      <c r="AL30" s="8"/>
    </row>
    <row r="31" spans="1:38" ht="15.75" x14ac:dyDescent="0.25">
      <c r="A31" s="60"/>
      <c r="B31" s="42"/>
      <c r="C31" s="43"/>
      <c r="D31" s="43"/>
      <c r="E31" s="7">
        <v>47352</v>
      </c>
      <c r="F31" s="8"/>
      <c r="G31" s="8"/>
      <c r="H31" s="8"/>
      <c r="I31" s="8"/>
      <c r="J31" s="8"/>
      <c r="K31" s="8">
        <v>1583.4</v>
      </c>
      <c r="L31" s="8">
        <v>91356</v>
      </c>
      <c r="M31" s="8"/>
      <c r="N31" s="8"/>
      <c r="O31" s="8">
        <v>785.76</v>
      </c>
      <c r="P31" s="8"/>
      <c r="Q31" s="8">
        <v>87.55</v>
      </c>
      <c r="R31" s="8"/>
      <c r="S31" s="8"/>
      <c r="T31" s="8">
        <v>6001</v>
      </c>
      <c r="U31" s="8"/>
      <c r="V31" s="8"/>
      <c r="W31" s="8">
        <v>695</v>
      </c>
      <c r="X31" s="8"/>
      <c r="Y31" s="8"/>
      <c r="Z31" s="8"/>
      <c r="AA31" s="8"/>
      <c r="AB31" s="8"/>
      <c r="AC31" s="8"/>
      <c r="AD31" s="8"/>
      <c r="AE31" s="10">
        <v>10089.6</v>
      </c>
      <c r="AF31" s="8"/>
      <c r="AG31" s="8">
        <v>1149.4000000000001</v>
      </c>
      <c r="AH31" s="8">
        <v>1479</v>
      </c>
      <c r="AI31" s="8"/>
      <c r="AJ31" s="8">
        <v>33615</v>
      </c>
      <c r="AK31" s="8">
        <v>25000</v>
      </c>
      <c r="AL31" s="8">
        <f>SUM(E31:AK31)</f>
        <v>219193.71</v>
      </c>
    </row>
    <row r="32" spans="1:38" ht="15.75" x14ac:dyDescent="0.25">
      <c r="A32" s="58">
        <v>15</v>
      </c>
      <c r="B32" s="42" t="s">
        <v>61</v>
      </c>
      <c r="C32" s="43"/>
      <c r="D32" s="43"/>
      <c r="E32" s="7">
        <v>6.2</v>
      </c>
      <c r="F32" s="8"/>
      <c r="G32" s="8"/>
      <c r="H32" s="8"/>
      <c r="I32" s="8"/>
      <c r="J32" s="8"/>
      <c r="K32" s="8">
        <v>25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ht="15.75" x14ac:dyDescent="0.25">
      <c r="A33" s="59"/>
      <c r="B33" s="42"/>
      <c r="C33" s="43"/>
      <c r="D33" s="43"/>
      <c r="E33" s="7">
        <v>3040.8</v>
      </c>
      <c r="F33" s="8"/>
      <c r="G33" s="8"/>
      <c r="H33" s="8"/>
      <c r="I33" s="8"/>
      <c r="J33" s="8"/>
      <c r="K33" s="8">
        <v>2639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>
        <v>5000</v>
      </c>
      <c r="AL33" s="8">
        <f>SUM(E33:AK33)</f>
        <v>10679.8</v>
      </c>
    </row>
    <row r="34" spans="1:38" ht="15.75" x14ac:dyDescent="0.25">
      <c r="A34" s="58">
        <v>16</v>
      </c>
      <c r="B34" s="42" t="s">
        <v>62</v>
      </c>
      <c r="C34" s="43"/>
      <c r="D34" s="43"/>
      <c r="E34" s="7">
        <v>12</v>
      </c>
      <c r="F34" s="8"/>
      <c r="G34" s="8"/>
      <c r="H34" s="8"/>
      <c r="I34" s="8"/>
      <c r="J34" s="8"/>
      <c r="K34" s="8">
        <v>15</v>
      </c>
      <c r="L34" s="8"/>
      <c r="M34" s="8"/>
      <c r="N34" s="8"/>
      <c r="O34" s="8"/>
      <c r="P34" s="8"/>
      <c r="Q34" s="8"/>
      <c r="R34" s="8">
        <v>1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>
        <v>4</v>
      </c>
      <c r="AF34" s="8"/>
      <c r="AG34" s="8">
        <v>3</v>
      </c>
      <c r="AH34" s="8">
        <v>1</v>
      </c>
      <c r="AI34" s="8"/>
      <c r="AJ34" s="8"/>
      <c r="AK34" s="8"/>
      <c r="AL34" s="8"/>
    </row>
    <row r="35" spans="1:38" ht="15.75" x14ac:dyDescent="0.25">
      <c r="A35" s="59"/>
      <c r="B35" s="42"/>
      <c r="C35" s="43"/>
      <c r="D35" s="43"/>
      <c r="E35" s="7">
        <v>7056</v>
      </c>
      <c r="F35" s="8"/>
      <c r="G35" s="8"/>
      <c r="H35" s="8"/>
      <c r="I35" s="8"/>
      <c r="J35" s="8"/>
      <c r="K35" s="8">
        <v>1583.4</v>
      </c>
      <c r="L35" s="8"/>
      <c r="M35" s="8"/>
      <c r="N35" s="8"/>
      <c r="O35" s="8"/>
      <c r="P35" s="8"/>
      <c r="Q35" s="8"/>
      <c r="R35" s="8">
        <v>15408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>
        <v>5044.8</v>
      </c>
      <c r="AF35" s="8"/>
      <c r="AG35" s="8">
        <v>1724.1</v>
      </c>
      <c r="AH35" s="8">
        <v>1479</v>
      </c>
      <c r="AI35" s="8"/>
      <c r="AJ35" s="8"/>
      <c r="AK35" s="8"/>
      <c r="AL35" s="8"/>
    </row>
    <row r="36" spans="1:38" ht="15.75" x14ac:dyDescent="0.25">
      <c r="A36" s="60">
        <v>17</v>
      </c>
      <c r="B36" s="42" t="s">
        <v>63</v>
      </c>
      <c r="C36" s="43"/>
      <c r="D36" s="43"/>
      <c r="E36" s="7"/>
      <c r="F36" s="8"/>
      <c r="G36" s="8"/>
      <c r="H36" s="8"/>
      <c r="I36" s="8"/>
      <c r="J36" s="8"/>
      <c r="K36" s="8">
        <v>15</v>
      </c>
      <c r="L36" s="8"/>
      <c r="M36" s="8"/>
      <c r="N36" s="8">
        <v>3.5</v>
      </c>
      <c r="O36" s="8"/>
      <c r="P36" s="8"/>
      <c r="Q36" s="8"/>
      <c r="R36" s="8"/>
      <c r="S36" s="8">
        <v>38</v>
      </c>
      <c r="T36" s="8"/>
      <c r="U36" s="8">
        <v>1</v>
      </c>
      <c r="V36" s="8">
        <v>1</v>
      </c>
      <c r="W36" s="8"/>
      <c r="X36" s="8"/>
      <c r="Y36" s="8"/>
      <c r="Z36" s="8"/>
      <c r="AA36" s="8"/>
      <c r="AB36" s="8"/>
      <c r="AC36" s="8"/>
      <c r="AD36" s="8"/>
      <c r="AE36" s="8">
        <v>6</v>
      </c>
      <c r="AF36" s="8">
        <v>30</v>
      </c>
      <c r="AG36" s="8">
        <v>14</v>
      </c>
      <c r="AH36" s="8">
        <v>5</v>
      </c>
      <c r="AI36" s="8"/>
      <c r="AJ36" s="8"/>
      <c r="AK36" s="8"/>
      <c r="AL36" s="8"/>
    </row>
    <row r="37" spans="1:38" ht="15.75" x14ac:dyDescent="0.25">
      <c r="A37" s="60"/>
      <c r="B37" s="42"/>
      <c r="C37" s="43"/>
      <c r="D37" s="43"/>
      <c r="E37" s="7"/>
      <c r="F37" s="8"/>
      <c r="G37" s="8"/>
      <c r="H37" s="8"/>
      <c r="I37" s="8"/>
      <c r="J37" s="8"/>
      <c r="K37" s="8">
        <v>1583.4</v>
      </c>
      <c r="L37" s="8"/>
      <c r="M37" s="8"/>
      <c r="N37" s="8">
        <v>1375.5</v>
      </c>
      <c r="O37" s="8"/>
      <c r="P37" s="8"/>
      <c r="Q37" s="8"/>
      <c r="R37" s="8"/>
      <c r="S37" s="8">
        <v>174154</v>
      </c>
      <c r="T37" s="8"/>
      <c r="U37" s="8">
        <v>340.26</v>
      </c>
      <c r="V37" s="8">
        <v>766</v>
      </c>
      <c r="W37" s="8"/>
      <c r="X37" s="8"/>
      <c r="Y37" s="8"/>
      <c r="Z37" s="8"/>
      <c r="AA37" s="8"/>
      <c r="AB37" s="8"/>
      <c r="AC37" s="8"/>
      <c r="AD37" s="8"/>
      <c r="AE37" s="8">
        <v>7567.2</v>
      </c>
      <c r="AF37" s="8">
        <v>4005</v>
      </c>
      <c r="AG37" s="8">
        <v>8045.8</v>
      </c>
      <c r="AH37" s="8">
        <v>7395</v>
      </c>
      <c r="AI37" s="8"/>
      <c r="AJ37" s="8"/>
      <c r="AK37" s="8">
        <v>40000</v>
      </c>
      <c r="AL37" s="8">
        <f>SUM(E37:AK37)</f>
        <v>245232.16</v>
      </c>
    </row>
    <row r="38" spans="1:38" ht="15.75" x14ac:dyDescent="0.25">
      <c r="A38" s="58">
        <v>18</v>
      </c>
      <c r="B38" s="42" t="s">
        <v>64</v>
      </c>
      <c r="C38" s="43"/>
      <c r="D38" s="43"/>
      <c r="E38" s="7">
        <v>8</v>
      </c>
      <c r="F38" s="8"/>
      <c r="G38" s="8"/>
      <c r="H38" s="8"/>
      <c r="I38" s="8"/>
      <c r="J38" s="8"/>
      <c r="K38" s="8">
        <v>20</v>
      </c>
      <c r="L38" s="8"/>
      <c r="M38" s="8"/>
      <c r="N38" s="8"/>
      <c r="O38" s="8"/>
      <c r="P38" s="8"/>
      <c r="Q38" s="8"/>
      <c r="R38" s="8"/>
      <c r="S38" s="8"/>
      <c r="T38" s="8">
        <v>3</v>
      </c>
      <c r="U38" s="8">
        <v>1</v>
      </c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>
        <v>1</v>
      </c>
      <c r="AH38" s="8">
        <v>1</v>
      </c>
      <c r="AI38" s="8"/>
      <c r="AJ38" s="8">
        <v>918</v>
      </c>
      <c r="AK38" s="8"/>
      <c r="AL38" s="8"/>
    </row>
    <row r="39" spans="1:38" ht="15.75" x14ac:dyDescent="0.25">
      <c r="A39" s="59"/>
      <c r="B39" s="42"/>
      <c r="C39" s="43"/>
      <c r="D39" s="43"/>
      <c r="E39" s="7">
        <v>4704</v>
      </c>
      <c r="F39" s="8"/>
      <c r="G39" s="8"/>
      <c r="H39" s="8"/>
      <c r="I39" s="8"/>
      <c r="J39" s="8"/>
      <c r="K39" s="8">
        <v>2111.1999999999998</v>
      </c>
      <c r="L39" s="8"/>
      <c r="M39" s="8"/>
      <c r="N39" s="8"/>
      <c r="O39" s="8"/>
      <c r="P39" s="8"/>
      <c r="Q39" s="8"/>
      <c r="R39" s="8"/>
      <c r="S39" s="8"/>
      <c r="T39" s="8">
        <v>18003</v>
      </c>
      <c r="U39" s="8">
        <v>340.26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>
        <v>574.70000000000005</v>
      </c>
      <c r="AH39" s="8">
        <v>1479</v>
      </c>
      <c r="AI39" s="8"/>
      <c r="AJ39" s="8">
        <v>18360</v>
      </c>
      <c r="AK39" s="8">
        <v>15000</v>
      </c>
      <c r="AL39" s="8">
        <f>SUM(E39:AK39)</f>
        <v>60572.160000000003</v>
      </c>
    </row>
    <row r="40" spans="1:38" ht="15.75" x14ac:dyDescent="0.25">
      <c r="A40" s="58">
        <v>19</v>
      </c>
      <c r="B40" s="42" t="s">
        <v>65</v>
      </c>
      <c r="C40" s="43"/>
      <c r="D40" s="43"/>
      <c r="E40" s="7">
        <v>9</v>
      </c>
      <c r="F40" s="8"/>
      <c r="G40" s="8"/>
      <c r="H40" s="8"/>
      <c r="I40" s="8"/>
      <c r="J40" s="8"/>
      <c r="K40" s="8"/>
      <c r="L40" s="8" t="s">
        <v>42</v>
      </c>
      <c r="M40" s="8"/>
      <c r="N40" s="8">
        <v>5</v>
      </c>
      <c r="O40" s="8"/>
      <c r="P40" s="8"/>
      <c r="Q40" s="8">
        <v>0.3</v>
      </c>
      <c r="R40" s="8">
        <v>3</v>
      </c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>
        <v>4</v>
      </c>
      <c r="AE40" s="8">
        <v>5</v>
      </c>
      <c r="AF40" s="8">
        <v>20</v>
      </c>
      <c r="AG40" s="8">
        <v>42</v>
      </c>
      <c r="AH40" s="8">
        <v>10</v>
      </c>
      <c r="AI40" s="8"/>
      <c r="AJ40" s="8">
        <v>5985</v>
      </c>
      <c r="AK40" s="8"/>
      <c r="AL40" s="8"/>
    </row>
    <row r="41" spans="1:38" ht="15.75" x14ac:dyDescent="0.25">
      <c r="A41" s="59"/>
      <c r="B41" s="42"/>
      <c r="C41" s="43"/>
      <c r="D41" s="43"/>
      <c r="E41" s="7">
        <v>3780</v>
      </c>
      <c r="F41" s="8"/>
      <c r="G41" s="8"/>
      <c r="H41" s="8"/>
      <c r="I41" s="8"/>
      <c r="J41" s="8"/>
      <c r="K41" s="8"/>
      <c r="L41" s="8">
        <v>430300</v>
      </c>
      <c r="M41" s="8"/>
      <c r="N41" s="8">
        <v>1965</v>
      </c>
      <c r="O41" s="8"/>
      <c r="P41" s="8"/>
      <c r="Q41" s="8">
        <v>26.26</v>
      </c>
      <c r="R41" s="8">
        <v>46224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>
        <v>12505</v>
      </c>
      <c r="AE41" s="8">
        <v>6306</v>
      </c>
      <c r="AF41" s="8">
        <v>2670</v>
      </c>
      <c r="AG41" s="8">
        <v>24137.4</v>
      </c>
      <c r="AH41" s="8">
        <v>14790</v>
      </c>
      <c r="AI41" s="8"/>
      <c r="AJ41" s="8">
        <v>119691</v>
      </c>
      <c r="AK41" s="8">
        <v>65000</v>
      </c>
      <c r="AL41" s="8">
        <f>SUM(E41:AK41)</f>
        <v>727394.66</v>
      </c>
    </row>
    <row r="42" spans="1:38" ht="15.75" x14ac:dyDescent="0.25">
      <c r="A42" s="60">
        <v>20</v>
      </c>
      <c r="B42" s="42" t="s">
        <v>66</v>
      </c>
      <c r="C42" s="43"/>
      <c r="D42" s="43"/>
      <c r="E42" s="7">
        <v>6.6</v>
      </c>
      <c r="F42" s="8"/>
      <c r="G42" s="8"/>
      <c r="H42" s="8"/>
      <c r="I42" s="8"/>
      <c r="J42" s="8"/>
      <c r="K42" s="8"/>
      <c r="L42" s="8"/>
      <c r="M42" s="8"/>
      <c r="N42" s="8">
        <v>3</v>
      </c>
      <c r="O42" s="8"/>
      <c r="P42" s="8"/>
      <c r="Q42" s="8"/>
      <c r="R42" s="8">
        <v>2</v>
      </c>
      <c r="S42" s="8"/>
      <c r="T42" s="8">
        <v>2</v>
      </c>
      <c r="U42" s="8"/>
      <c r="V42" s="8"/>
      <c r="W42" s="8">
        <v>1</v>
      </c>
      <c r="X42" s="8"/>
      <c r="Y42" s="8"/>
      <c r="Z42" s="8">
        <v>4</v>
      </c>
      <c r="AA42" s="8"/>
      <c r="AB42" s="8"/>
      <c r="AC42" s="8">
        <v>10</v>
      </c>
      <c r="AD42" s="8"/>
      <c r="AE42" s="8">
        <v>14</v>
      </c>
      <c r="AF42" s="8">
        <v>20</v>
      </c>
      <c r="AG42" s="8">
        <v>8</v>
      </c>
      <c r="AH42" s="8">
        <v>2</v>
      </c>
      <c r="AI42" s="8"/>
      <c r="AJ42" s="8">
        <v>1142</v>
      </c>
      <c r="AK42" s="8"/>
      <c r="AL42" s="8"/>
    </row>
    <row r="43" spans="1:38" ht="15.75" x14ac:dyDescent="0.25">
      <c r="A43" s="60"/>
      <c r="B43" s="42"/>
      <c r="C43" s="43"/>
      <c r="D43" s="43"/>
      <c r="E43" s="7">
        <v>2066.4</v>
      </c>
      <c r="F43" s="8"/>
      <c r="G43" s="8"/>
      <c r="H43" s="8"/>
      <c r="I43" s="8"/>
      <c r="J43" s="8"/>
      <c r="K43" s="8"/>
      <c r="L43" s="8"/>
      <c r="M43" s="8"/>
      <c r="N43" s="8">
        <v>1179</v>
      </c>
      <c r="O43" s="8"/>
      <c r="P43" s="8"/>
      <c r="Q43" s="8"/>
      <c r="R43" s="8">
        <v>30816</v>
      </c>
      <c r="S43" s="8"/>
      <c r="T43" s="8">
        <v>12002</v>
      </c>
      <c r="U43" s="8"/>
      <c r="V43" s="8"/>
      <c r="W43" s="8">
        <v>695</v>
      </c>
      <c r="X43" s="8"/>
      <c r="Y43" s="8"/>
      <c r="Z43" s="8">
        <v>6215.24</v>
      </c>
      <c r="AA43" s="8"/>
      <c r="AB43" s="8"/>
      <c r="AC43" s="8">
        <v>19296.3</v>
      </c>
      <c r="AD43" s="8"/>
      <c r="AE43" s="8">
        <v>43767.5</v>
      </c>
      <c r="AF43" s="8">
        <v>2670</v>
      </c>
      <c r="AG43" s="8">
        <v>4596</v>
      </c>
      <c r="AH43" s="8">
        <v>2958</v>
      </c>
      <c r="AI43" s="8"/>
      <c r="AJ43" s="8">
        <v>22842</v>
      </c>
      <c r="AK43" s="8">
        <v>3000</v>
      </c>
      <c r="AL43" s="8">
        <f>SUM(E43:AK43)</f>
        <v>152103.44</v>
      </c>
    </row>
    <row r="44" spans="1:38" ht="15.75" x14ac:dyDescent="0.25">
      <c r="A44" s="58">
        <v>21</v>
      </c>
      <c r="B44" s="42" t="s">
        <v>67</v>
      </c>
      <c r="C44" s="43"/>
      <c r="D44" s="43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>
        <v>2</v>
      </c>
      <c r="U44" s="8"/>
      <c r="V44" s="8"/>
      <c r="W44" s="8"/>
      <c r="X44" s="8"/>
      <c r="Y44" s="8"/>
      <c r="Z44" s="8"/>
      <c r="AA44" s="8"/>
      <c r="AB44" s="8"/>
      <c r="AC44" s="8"/>
      <c r="AD44" s="8"/>
      <c r="AE44" s="8">
        <v>14</v>
      </c>
      <c r="AF44" s="8"/>
      <c r="AG44" s="8"/>
      <c r="AH44" s="8"/>
      <c r="AI44" s="8"/>
      <c r="AJ44" s="8"/>
      <c r="AK44" s="8"/>
      <c r="AL44" s="8"/>
    </row>
    <row r="45" spans="1:38" ht="15.75" x14ac:dyDescent="0.25">
      <c r="A45" s="59"/>
      <c r="B45" s="42"/>
      <c r="C45" s="43"/>
      <c r="D45" s="43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>
        <v>12002</v>
      </c>
      <c r="U45" s="8"/>
      <c r="V45" s="8"/>
      <c r="W45" s="8"/>
      <c r="X45" s="8"/>
      <c r="Y45" s="8"/>
      <c r="Z45" s="8"/>
      <c r="AA45" s="8"/>
      <c r="AB45" s="8"/>
      <c r="AC45" s="8"/>
      <c r="AD45" s="8"/>
      <c r="AE45" s="8">
        <v>17656.8</v>
      </c>
      <c r="AF45" s="8"/>
      <c r="AG45" s="8"/>
      <c r="AH45" s="8"/>
      <c r="AI45" s="8"/>
      <c r="AJ45" s="8"/>
      <c r="AK45" s="8"/>
      <c r="AL45" s="8">
        <f>SUM(E45:AK45)</f>
        <v>29658.799999999999</v>
      </c>
    </row>
    <row r="46" spans="1:38" ht="15.75" x14ac:dyDescent="0.25">
      <c r="A46" s="58">
        <v>22</v>
      </c>
      <c r="B46" s="42" t="s">
        <v>68</v>
      </c>
      <c r="C46" s="43"/>
      <c r="D46" s="43"/>
      <c r="E46" s="7">
        <v>33.6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>
        <v>1</v>
      </c>
      <c r="S46" s="8"/>
      <c r="T46" s="8"/>
      <c r="U46" s="8"/>
      <c r="V46" s="8"/>
      <c r="W46" s="8"/>
      <c r="X46" s="8"/>
      <c r="Y46" s="8"/>
      <c r="Z46" s="8">
        <v>2</v>
      </c>
      <c r="AA46" s="8"/>
      <c r="AB46" s="8"/>
      <c r="AC46" s="8"/>
      <c r="AD46" s="8"/>
      <c r="AE46" s="8"/>
      <c r="AF46" s="8"/>
      <c r="AG46" s="8">
        <v>2</v>
      </c>
      <c r="AH46" s="8">
        <v>1</v>
      </c>
      <c r="AI46" s="8"/>
      <c r="AJ46" s="8">
        <v>338</v>
      </c>
      <c r="AK46" s="8"/>
      <c r="AL46" s="8"/>
    </row>
    <row r="47" spans="1:38" ht="15.75" x14ac:dyDescent="0.25">
      <c r="A47" s="59"/>
      <c r="B47" s="42"/>
      <c r="C47" s="43"/>
      <c r="D47" s="43"/>
      <c r="E47" s="7">
        <v>2822.4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>
        <v>15408</v>
      </c>
      <c r="S47" s="8"/>
      <c r="T47" s="8"/>
      <c r="U47" s="8"/>
      <c r="V47" s="8"/>
      <c r="W47" s="8"/>
      <c r="X47" s="8"/>
      <c r="Y47" s="8"/>
      <c r="Z47" s="8">
        <v>3107.62</v>
      </c>
      <c r="AA47" s="8"/>
      <c r="AB47" s="8"/>
      <c r="AC47" s="8"/>
      <c r="AD47" s="8"/>
      <c r="AE47" s="8"/>
      <c r="AF47" s="8"/>
      <c r="AG47" s="8">
        <v>1149.4000000000001</v>
      </c>
      <c r="AH47" s="8">
        <v>1479</v>
      </c>
      <c r="AI47" s="8"/>
      <c r="AJ47" s="8">
        <v>6750</v>
      </c>
      <c r="AK47" s="8">
        <v>2800</v>
      </c>
      <c r="AL47" s="8">
        <f>SUM(E47:AK47)</f>
        <v>33516.42</v>
      </c>
    </row>
    <row r="48" spans="1:38" ht="15.75" x14ac:dyDescent="0.25">
      <c r="A48" s="60">
        <v>23</v>
      </c>
      <c r="B48" s="42" t="s">
        <v>69</v>
      </c>
      <c r="C48" s="43"/>
      <c r="D48" s="43"/>
      <c r="E48" s="7">
        <v>33.6</v>
      </c>
      <c r="F48" s="11"/>
      <c r="G48" s="8"/>
      <c r="H48" s="8"/>
      <c r="I48" s="8"/>
      <c r="J48" s="8"/>
      <c r="K48" s="8"/>
      <c r="L48" s="8" t="s">
        <v>42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>
        <v>7</v>
      </c>
      <c r="AH48" s="8">
        <v>1</v>
      </c>
      <c r="AI48" s="8"/>
      <c r="AJ48" s="8">
        <v>338</v>
      </c>
      <c r="AK48" s="8"/>
      <c r="AL48" s="8"/>
    </row>
    <row r="49" spans="1:38" ht="15.75" x14ac:dyDescent="0.25">
      <c r="A49" s="60"/>
      <c r="B49" s="42"/>
      <c r="C49" s="43"/>
      <c r="D49" s="43"/>
      <c r="E49" s="7">
        <v>2822.4</v>
      </c>
      <c r="F49" s="8"/>
      <c r="G49" s="8"/>
      <c r="H49" s="8"/>
      <c r="I49" s="8"/>
      <c r="J49" s="8"/>
      <c r="K49" s="8"/>
      <c r="L49" s="8">
        <v>27804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>
        <v>4022.9</v>
      </c>
      <c r="AH49" s="8">
        <v>1479</v>
      </c>
      <c r="AI49" s="8"/>
      <c r="AJ49" s="8">
        <v>6750</v>
      </c>
      <c r="AK49" s="8">
        <v>3000</v>
      </c>
      <c r="AL49" s="8">
        <f>SUM(E49:AK49)</f>
        <v>45878.3</v>
      </c>
    </row>
    <row r="50" spans="1:38" ht="15.75" x14ac:dyDescent="0.25">
      <c r="A50" s="58">
        <v>24</v>
      </c>
      <c r="B50" s="42" t="s">
        <v>70</v>
      </c>
      <c r="C50" s="43"/>
      <c r="D50" s="43"/>
      <c r="E50" s="7"/>
      <c r="F50" s="11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>
        <v>1</v>
      </c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>
        <v>2</v>
      </c>
      <c r="AH50" s="8">
        <v>1</v>
      </c>
      <c r="AI50" s="8"/>
      <c r="AJ50" s="8">
        <v>1283</v>
      </c>
      <c r="AK50" s="8"/>
      <c r="AL50" s="8"/>
    </row>
    <row r="51" spans="1:38" ht="15.75" x14ac:dyDescent="0.25">
      <c r="A51" s="59"/>
      <c r="B51" s="42"/>
      <c r="C51" s="43"/>
      <c r="D51" s="43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>
        <v>6001</v>
      </c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>
        <v>1149.4000000000001</v>
      </c>
      <c r="AH51" s="8">
        <v>1479</v>
      </c>
      <c r="AI51" s="8"/>
      <c r="AJ51" s="8">
        <v>25650</v>
      </c>
      <c r="AK51" s="8">
        <v>12000</v>
      </c>
      <c r="AL51" s="8"/>
    </row>
    <row r="52" spans="1:38" ht="15.75" x14ac:dyDescent="0.25">
      <c r="A52" s="58">
        <v>25</v>
      </c>
      <c r="B52" s="42" t="s">
        <v>71</v>
      </c>
      <c r="C52" s="43"/>
      <c r="D52" s="43"/>
      <c r="E52" s="7"/>
      <c r="F52" s="11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>
        <v>1</v>
      </c>
      <c r="T52" s="8"/>
      <c r="U52" s="8">
        <v>1</v>
      </c>
      <c r="V52" s="8"/>
      <c r="W52" s="8"/>
      <c r="X52" s="8"/>
      <c r="Y52" s="8"/>
      <c r="Z52" s="8"/>
      <c r="AA52" s="8"/>
      <c r="AB52" s="8">
        <v>17</v>
      </c>
      <c r="AC52" s="8"/>
      <c r="AD52" s="8"/>
      <c r="AE52" s="8">
        <v>14</v>
      </c>
      <c r="AF52" s="8"/>
      <c r="AG52" s="8">
        <v>24</v>
      </c>
      <c r="AH52" s="8"/>
      <c r="AI52" s="8"/>
      <c r="AJ52" s="8"/>
      <c r="AK52" s="8"/>
      <c r="AL52" s="8"/>
    </row>
    <row r="53" spans="1:38" ht="15.75" x14ac:dyDescent="0.25">
      <c r="A53" s="59"/>
      <c r="B53" s="42"/>
      <c r="C53" s="43"/>
      <c r="D53" s="43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>
        <v>4583</v>
      </c>
      <c r="T53" s="8"/>
      <c r="U53" s="8">
        <v>340.26</v>
      </c>
      <c r="V53" s="8"/>
      <c r="W53" s="8"/>
      <c r="X53" s="8"/>
      <c r="Y53" s="8"/>
      <c r="Z53" s="8"/>
      <c r="AA53" s="8"/>
      <c r="AB53" s="8">
        <v>34666.400000000001</v>
      </c>
      <c r="AC53" s="8"/>
      <c r="AD53" s="8"/>
      <c r="AE53" s="8">
        <v>17656.8</v>
      </c>
      <c r="AF53" s="8"/>
      <c r="AG53" s="8">
        <v>13792.8</v>
      </c>
      <c r="AH53" s="8"/>
      <c r="AI53" s="8"/>
      <c r="AJ53" s="8"/>
      <c r="AK53" s="8">
        <v>35000</v>
      </c>
      <c r="AL53" s="8">
        <f>SUM(E53:AK53)</f>
        <v>106039.26000000001</v>
      </c>
    </row>
    <row r="54" spans="1:38" ht="15.75" x14ac:dyDescent="0.25">
      <c r="A54" s="60">
        <v>26</v>
      </c>
      <c r="B54" s="42" t="s">
        <v>72</v>
      </c>
      <c r="C54" s="43"/>
      <c r="D54" s="43"/>
      <c r="E54" s="12">
        <v>34.799999999999997</v>
      </c>
      <c r="F54" s="13"/>
      <c r="G54" s="14"/>
      <c r="H54" s="14"/>
      <c r="I54" s="14"/>
      <c r="J54" s="14"/>
      <c r="K54" s="14">
        <v>15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>
        <v>4</v>
      </c>
      <c r="AF54" s="14"/>
      <c r="AG54" s="14">
        <v>1</v>
      </c>
      <c r="AH54" s="14">
        <v>1</v>
      </c>
      <c r="AI54" s="14"/>
      <c r="AJ54" s="14">
        <v>336</v>
      </c>
      <c r="AK54" s="14"/>
      <c r="AL54" s="14"/>
    </row>
    <row r="55" spans="1:38" ht="15.75" x14ac:dyDescent="0.25">
      <c r="A55" s="60"/>
      <c r="B55" s="42"/>
      <c r="C55" s="43"/>
      <c r="D55" s="43"/>
      <c r="E55" s="12">
        <v>2923.2</v>
      </c>
      <c r="F55" s="14"/>
      <c r="G55" s="14"/>
      <c r="H55" s="14"/>
      <c r="I55" s="14"/>
      <c r="J55" s="14"/>
      <c r="K55" s="14">
        <v>1583.4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>
        <v>5044.8</v>
      </c>
      <c r="AF55" s="14"/>
      <c r="AG55" s="14">
        <v>574.5</v>
      </c>
      <c r="AH55" s="14">
        <v>1479</v>
      </c>
      <c r="AI55" s="14"/>
      <c r="AJ55" s="14">
        <v>6723</v>
      </c>
      <c r="AK55" s="14">
        <v>30000</v>
      </c>
      <c r="AL55" s="14">
        <f>SUM(E55:AK55)</f>
        <v>48327.9</v>
      </c>
    </row>
    <row r="56" spans="1:38" ht="15.75" x14ac:dyDescent="0.25">
      <c r="A56" s="58">
        <v>27</v>
      </c>
      <c r="B56" s="42" t="s">
        <v>73</v>
      </c>
      <c r="C56" s="43"/>
      <c r="D56" s="43"/>
      <c r="E56" s="7">
        <v>8</v>
      </c>
      <c r="F56" s="11"/>
      <c r="G56" s="8"/>
      <c r="H56" s="8"/>
      <c r="I56" s="8">
        <v>3</v>
      </c>
      <c r="J56" s="8"/>
      <c r="K56" s="8"/>
      <c r="L56" s="8"/>
      <c r="M56" s="8"/>
      <c r="N56" s="8">
        <v>10.5</v>
      </c>
      <c r="O56" s="8"/>
      <c r="P56" s="8"/>
      <c r="Q56" s="8">
        <v>0.5</v>
      </c>
      <c r="R56" s="8"/>
      <c r="S56" s="8"/>
      <c r="T56" s="8">
        <v>6</v>
      </c>
      <c r="U56" s="8">
        <v>1</v>
      </c>
      <c r="V56" s="8"/>
      <c r="W56" s="8"/>
      <c r="X56" s="8"/>
      <c r="Y56" s="8"/>
      <c r="Z56" s="8"/>
      <c r="AA56" s="8"/>
      <c r="AB56" s="8"/>
      <c r="AC56" s="8">
        <v>15</v>
      </c>
      <c r="AD56" s="8">
        <v>2</v>
      </c>
      <c r="AE56" s="8">
        <v>8</v>
      </c>
      <c r="AF56" s="8"/>
      <c r="AG56" s="8">
        <v>1</v>
      </c>
      <c r="AH56" s="8">
        <v>1</v>
      </c>
      <c r="AI56" s="8"/>
      <c r="AJ56" s="8"/>
      <c r="AK56" s="8"/>
      <c r="AL56" s="8"/>
    </row>
    <row r="57" spans="1:38" ht="15.75" x14ac:dyDescent="0.25">
      <c r="A57" s="59"/>
      <c r="B57" s="42"/>
      <c r="C57" s="43"/>
      <c r="D57" s="43"/>
      <c r="E57" s="7">
        <v>1720</v>
      </c>
      <c r="F57" s="8"/>
      <c r="G57" s="8"/>
      <c r="H57" s="8"/>
      <c r="I57" s="8">
        <v>3600</v>
      </c>
      <c r="J57" s="8"/>
      <c r="K57" s="8"/>
      <c r="L57" s="8"/>
      <c r="M57" s="8"/>
      <c r="N57" s="8">
        <v>4126.5</v>
      </c>
      <c r="O57" s="8"/>
      <c r="P57" s="8"/>
      <c r="Q57" s="8">
        <v>43.77</v>
      </c>
      <c r="R57" s="8"/>
      <c r="S57" s="8"/>
      <c r="T57" s="8">
        <v>36006</v>
      </c>
      <c r="U57" s="8">
        <v>340.26</v>
      </c>
      <c r="V57" s="8"/>
      <c r="W57" s="8"/>
      <c r="X57" s="8"/>
      <c r="Y57" s="8"/>
      <c r="Z57" s="8"/>
      <c r="AA57" s="8"/>
      <c r="AB57" s="8"/>
      <c r="AC57" s="8">
        <v>28944.45</v>
      </c>
      <c r="AD57" s="8">
        <v>6252.5</v>
      </c>
      <c r="AE57" s="8">
        <v>10089.6</v>
      </c>
      <c r="AF57" s="8"/>
      <c r="AG57" s="8">
        <v>574.5</v>
      </c>
      <c r="AH57" s="8">
        <v>1479</v>
      </c>
      <c r="AI57" s="8"/>
      <c r="AJ57" s="8"/>
      <c r="AK57" s="8">
        <v>35000</v>
      </c>
      <c r="AL57" s="8">
        <f>SUM(E57:AK57)</f>
        <v>128176.58000000002</v>
      </c>
    </row>
    <row r="58" spans="1:38" ht="15.75" x14ac:dyDescent="0.25">
      <c r="A58" s="58">
        <v>28</v>
      </c>
      <c r="B58" s="42" t="s">
        <v>74</v>
      </c>
      <c r="C58" s="43"/>
      <c r="D58" s="43"/>
      <c r="E58" s="7"/>
      <c r="F58" s="11"/>
      <c r="G58" s="8"/>
      <c r="H58" s="8"/>
      <c r="I58" s="8"/>
      <c r="J58" s="8"/>
      <c r="K58" s="8">
        <v>29</v>
      </c>
      <c r="L58" s="8" t="s">
        <v>55</v>
      </c>
      <c r="M58" s="8"/>
      <c r="N58" s="8">
        <v>3</v>
      </c>
      <c r="O58" s="8"/>
      <c r="P58" s="8"/>
      <c r="Q58" s="8"/>
      <c r="R58" s="8"/>
      <c r="S58" s="8">
        <v>2</v>
      </c>
      <c r="T58" s="8">
        <v>4</v>
      </c>
      <c r="U58" s="8"/>
      <c r="V58" s="8">
        <v>1</v>
      </c>
      <c r="W58" s="8"/>
      <c r="X58" s="8"/>
      <c r="Y58" s="8"/>
      <c r="Z58" s="8"/>
      <c r="AA58" s="8"/>
      <c r="AB58" s="8"/>
      <c r="AC58" s="8"/>
      <c r="AD58" s="8"/>
      <c r="AE58" s="8">
        <v>4</v>
      </c>
      <c r="AF58" s="8">
        <v>30</v>
      </c>
      <c r="AG58" s="8">
        <v>24</v>
      </c>
      <c r="AH58" s="8">
        <v>3</v>
      </c>
      <c r="AI58" s="8"/>
      <c r="AJ58" s="8"/>
      <c r="AK58" s="8"/>
      <c r="AL58" s="8"/>
    </row>
    <row r="59" spans="1:38" ht="15.75" x14ac:dyDescent="0.25">
      <c r="A59" s="59"/>
      <c r="B59" s="42"/>
      <c r="C59" s="43"/>
      <c r="D59" s="43"/>
      <c r="E59" s="7"/>
      <c r="F59" s="8"/>
      <c r="G59" s="8"/>
      <c r="H59" s="8"/>
      <c r="I59" s="8"/>
      <c r="J59" s="8"/>
      <c r="K59" s="8">
        <v>3061.24</v>
      </c>
      <c r="L59" s="8">
        <v>300548</v>
      </c>
      <c r="M59" s="8"/>
      <c r="N59" s="8">
        <v>1179</v>
      </c>
      <c r="O59" s="8"/>
      <c r="P59" s="8"/>
      <c r="Q59" s="8"/>
      <c r="R59" s="8"/>
      <c r="S59" s="8">
        <v>9166</v>
      </c>
      <c r="T59" s="8">
        <v>24004</v>
      </c>
      <c r="U59" s="8"/>
      <c r="V59" s="8">
        <v>766</v>
      </c>
      <c r="W59" s="8"/>
      <c r="X59" s="8"/>
      <c r="Y59" s="8"/>
      <c r="Z59" s="8"/>
      <c r="AA59" s="8"/>
      <c r="AB59" s="8"/>
      <c r="AC59" s="8"/>
      <c r="AD59" s="8"/>
      <c r="AE59" s="8">
        <v>5044.8</v>
      </c>
      <c r="AF59" s="8">
        <v>4005</v>
      </c>
      <c r="AG59" s="8">
        <v>13792.8</v>
      </c>
      <c r="AH59" s="8">
        <v>4437</v>
      </c>
      <c r="AI59" s="8"/>
      <c r="AJ59" s="8"/>
      <c r="AK59" s="8">
        <v>20000</v>
      </c>
      <c r="AL59" s="8">
        <f>SUM(E59:AK59)</f>
        <v>386003.83999999997</v>
      </c>
    </row>
    <row r="60" spans="1:38" ht="15.75" x14ac:dyDescent="0.25">
      <c r="A60" s="60">
        <v>29</v>
      </c>
      <c r="B60" s="42" t="s">
        <v>75</v>
      </c>
      <c r="C60" s="43"/>
      <c r="D60" s="43"/>
      <c r="E60" s="7"/>
      <c r="F60" s="11"/>
      <c r="G60" s="8"/>
      <c r="H60" s="8"/>
      <c r="I60" s="8"/>
      <c r="J60" s="8"/>
      <c r="K60" s="8"/>
      <c r="L60" s="8"/>
      <c r="M60" s="8"/>
      <c r="N60" s="8"/>
      <c r="O60" s="8"/>
      <c r="P60" s="8"/>
      <c r="Q60" s="8">
        <v>0.6</v>
      </c>
      <c r="R60" s="8"/>
      <c r="S60" s="8"/>
      <c r="T60" s="8"/>
      <c r="U60" s="8"/>
      <c r="V60" s="8"/>
      <c r="W60" s="8">
        <v>1</v>
      </c>
      <c r="X60" s="8"/>
      <c r="Y60" s="8"/>
      <c r="Z60" s="8"/>
      <c r="AA60" s="8"/>
      <c r="AB60" s="8"/>
      <c r="AC60" s="8">
        <v>4</v>
      </c>
      <c r="AD60" s="8"/>
      <c r="AE60" s="8">
        <v>17</v>
      </c>
      <c r="AF60" s="8">
        <v>5</v>
      </c>
      <c r="AG60" s="8">
        <v>5</v>
      </c>
      <c r="AH60" s="8">
        <v>151</v>
      </c>
      <c r="AI60" s="8"/>
      <c r="AJ60" s="8"/>
      <c r="AK60" s="8"/>
      <c r="AL60" s="8"/>
    </row>
    <row r="61" spans="1:38" ht="15.75" x14ac:dyDescent="0.25">
      <c r="A61" s="60"/>
      <c r="B61" s="42"/>
      <c r="C61" s="43"/>
      <c r="D61" s="43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>
        <v>52.53</v>
      </c>
      <c r="R61" s="8"/>
      <c r="S61" s="8"/>
      <c r="T61" s="8"/>
      <c r="U61" s="8"/>
      <c r="V61" s="8"/>
      <c r="W61" s="8">
        <v>695</v>
      </c>
      <c r="X61" s="8"/>
      <c r="Y61" s="8"/>
      <c r="Z61" s="8"/>
      <c r="AA61" s="8"/>
      <c r="AB61" s="8"/>
      <c r="AC61" s="8">
        <v>7718.52</v>
      </c>
      <c r="AD61" s="8"/>
      <c r="AE61" s="8">
        <v>21440.400000000001</v>
      </c>
      <c r="AF61" s="8">
        <v>667.5</v>
      </c>
      <c r="AG61" s="8">
        <v>2873.5</v>
      </c>
      <c r="AH61" s="8">
        <v>223329</v>
      </c>
      <c r="AI61" s="8"/>
      <c r="AJ61" s="8"/>
      <c r="AK61" s="8">
        <v>65000</v>
      </c>
      <c r="AL61" s="8">
        <f>SUM(E61:AK61)</f>
        <v>321776.45</v>
      </c>
    </row>
    <row r="62" spans="1:38" ht="15.75" x14ac:dyDescent="0.25">
      <c r="A62" s="58">
        <v>30</v>
      </c>
      <c r="B62" s="42" t="s">
        <v>76</v>
      </c>
      <c r="C62" s="43"/>
      <c r="D62" s="43"/>
      <c r="E62" s="7"/>
      <c r="F62" s="11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>
        <v>25</v>
      </c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>
        <v>15</v>
      </c>
      <c r="AF62" s="8">
        <v>10</v>
      </c>
      <c r="AG62" s="8">
        <v>198</v>
      </c>
      <c r="AH62" s="8">
        <v>151</v>
      </c>
      <c r="AI62" s="8"/>
      <c r="AJ62" s="8"/>
      <c r="AK62" s="8"/>
      <c r="AL62" s="8"/>
    </row>
    <row r="63" spans="1:38" ht="15.75" x14ac:dyDescent="0.25">
      <c r="A63" s="59"/>
      <c r="B63" s="42"/>
      <c r="C63" s="43"/>
      <c r="D63" s="43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>
        <v>85880</v>
      </c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>
        <v>18918</v>
      </c>
      <c r="AF63" s="8">
        <v>1335</v>
      </c>
      <c r="AG63" s="15">
        <v>113790.6</v>
      </c>
      <c r="AH63" s="8">
        <v>223329</v>
      </c>
      <c r="AI63" s="8"/>
      <c r="AJ63" s="8"/>
      <c r="AK63" s="8">
        <v>80000</v>
      </c>
      <c r="AL63" s="8">
        <f>SUM(E63:AK63)</f>
        <v>523252.6</v>
      </c>
    </row>
    <row r="64" spans="1:38" ht="15.75" x14ac:dyDescent="0.25">
      <c r="A64" s="58">
        <v>31</v>
      </c>
      <c r="B64" s="42" t="s">
        <v>77</v>
      </c>
      <c r="C64" s="43"/>
      <c r="D64" s="43"/>
      <c r="E64" s="7"/>
      <c r="F64" s="11"/>
      <c r="G64" s="8"/>
      <c r="H64" s="8"/>
      <c r="I64" s="8"/>
      <c r="J64" s="8"/>
      <c r="K64" s="8"/>
      <c r="L64" s="8" t="s">
        <v>42</v>
      </c>
      <c r="M64" s="8"/>
      <c r="N64" s="8">
        <v>4.0999999999999996</v>
      </c>
      <c r="O64" s="8"/>
      <c r="P64" s="8"/>
      <c r="Q64" s="8">
        <v>0.7</v>
      </c>
      <c r="R64" s="8"/>
      <c r="S64" s="8">
        <v>1</v>
      </c>
      <c r="T64" s="8">
        <v>4</v>
      </c>
      <c r="U64" s="8"/>
      <c r="V64" s="8"/>
      <c r="W64" s="8"/>
      <c r="X64" s="8"/>
      <c r="Y64" s="8"/>
      <c r="Z64" s="8">
        <v>5</v>
      </c>
      <c r="AA64" s="8">
        <v>5</v>
      </c>
      <c r="AB64" s="8">
        <v>30</v>
      </c>
      <c r="AC64" s="8">
        <v>4</v>
      </c>
      <c r="AD64" s="8">
        <v>3</v>
      </c>
      <c r="AE64" s="8">
        <v>27</v>
      </c>
      <c r="AF64" s="8">
        <v>270</v>
      </c>
      <c r="AG64" s="8">
        <v>82</v>
      </c>
      <c r="AH64" s="8">
        <v>46</v>
      </c>
      <c r="AI64" s="8"/>
      <c r="AJ64" s="8"/>
      <c r="AK64" s="8"/>
      <c r="AL64" s="8"/>
    </row>
    <row r="65" spans="1:38" ht="15.75" x14ac:dyDescent="0.25">
      <c r="A65" s="59"/>
      <c r="B65" s="42"/>
      <c r="C65" s="43"/>
      <c r="D65" s="43"/>
      <c r="E65" s="7"/>
      <c r="F65" s="8"/>
      <c r="G65" s="8"/>
      <c r="H65" s="8"/>
      <c r="I65" s="8"/>
      <c r="J65" s="8"/>
      <c r="K65" s="8"/>
      <c r="L65" s="8">
        <v>1219404</v>
      </c>
      <c r="M65" s="8"/>
      <c r="N65" s="8">
        <v>1611.3</v>
      </c>
      <c r="O65" s="8"/>
      <c r="P65" s="8"/>
      <c r="Q65" s="8">
        <v>61.28</v>
      </c>
      <c r="R65" s="8"/>
      <c r="S65" s="8">
        <v>4583</v>
      </c>
      <c r="T65" s="8">
        <v>24004</v>
      </c>
      <c r="U65" s="8"/>
      <c r="V65" s="8"/>
      <c r="W65" s="8"/>
      <c r="X65" s="8"/>
      <c r="Y65" s="8"/>
      <c r="Z65" s="8">
        <v>7769.05</v>
      </c>
      <c r="AA65" s="8">
        <v>7769.05</v>
      </c>
      <c r="AB65" s="8">
        <v>61176</v>
      </c>
      <c r="AC65" s="8">
        <v>7718.52</v>
      </c>
      <c r="AD65" s="8">
        <v>9378.75</v>
      </c>
      <c r="AE65" s="8">
        <v>34052.400000000001</v>
      </c>
      <c r="AF65" s="8">
        <v>36045</v>
      </c>
      <c r="AG65" s="8">
        <v>47125.4</v>
      </c>
      <c r="AH65" s="8">
        <v>68034</v>
      </c>
      <c r="AI65" s="8"/>
      <c r="AJ65" s="8"/>
      <c r="AK65" s="8">
        <v>85000</v>
      </c>
      <c r="AL65" s="8">
        <f>SUM(E65:AK65)</f>
        <v>1613731.75</v>
      </c>
    </row>
    <row r="66" spans="1:38" ht="15.75" x14ac:dyDescent="0.25">
      <c r="A66" s="60">
        <v>32</v>
      </c>
      <c r="B66" s="42" t="s">
        <v>78</v>
      </c>
      <c r="C66" s="43"/>
      <c r="D66" s="43"/>
      <c r="E66" s="7"/>
      <c r="F66" s="11"/>
      <c r="G66" s="8"/>
      <c r="H66" s="8"/>
      <c r="I66" s="8"/>
      <c r="J66" s="8"/>
      <c r="K66" s="8"/>
      <c r="L66" s="8"/>
      <c r="M66" s="8"/>
      <c r="N66" s="8">
        <v>4.5</v>
      </c>
      <c r="O66" s="8"/>
      <c r="P66" s="8"/>
      <c r="Q66" s="8"/>
      <c r="R66" s="8">
        <v>1</v>
      </c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>
        <v>4</v>
      </c>
      <c r="AF66" s="8">
        <v>5</v>
      </c>
      <c r="AG66" s="8">
        <v>3</v>
      </c>
      <c r="AH66" s="8">
        <v>1</v>
      </c>
      <c r="AI66" s="8"/>
      <c r="AJ66" s="8">
        <v>632</v>
      </c>
      <c r="AK66" s="8"/>
      <c r="AL66" s="8"/>
    </row>
    <row r="67" spans="1:38" ht="15.75" x14ac:dyDescent="0.25">
      <c r="A67" s="60"/>
      <c r="B67" s="42"/>
      <c r="C67" s="43"/>
      <c r="D67" s="43"/>
      <c r="E67" s="7"/>
      <c r="F67" s="8"/>
      <c r="G67" s="8"/>
      <c r="H67" s="8"/>
      <c r="I67" s="8"/>
      <c r="J67" s="8"/>
      <c r="K67" s="8"/>
      <c r="L67" s="8"/>
      <c r="M67" s="8"/>
      <c r="N67" s="8">
        <v>1768.5</v>
      </c>
      <c r="O67" s="8"/>
      <c r="P67" s="8"/>
      <c r="Q67" s="8"/>
      <c r="R67" s="8">
        <v>15408</v>
      </c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>
        <v>5044.8</v>
      </c>
      <c r="AF67" s="8">
        <v>667.5</v>
      </c>
      <c r="AG67" s="8">
        <v>1724.1</v>
      </c>
      <c r="AH67" s="8">
        <v>1479</v>
      </c>
      <c r="AI67" s="8"/>
      <c r="AJ67" s="8">
        <v>12636</v>
      </c>
      <c r="AK67" s="8"/>
      <c r="AL67" s="8">
        <f>SUM(E67:AK67)</f>
        <v>38727.899999999994</v>
      </c>
    </row>
    <row r="68" spans="1:38" ht="15.75" x14ac:dyDescent="0.25">
      <c r="A68" s="58">
        <v>33</v>
      </c>
      <c r="B68" s="42" t="s">
        <v>80</v>
      </c>
      <c r="C68" s="43"/>
      <c r="D68" s="43"/>
      <c r="E68" s="7"/>
      <c r="F68" s="11"/>
      <c r="G68" s="8"/>
      <c r="H68" s="8"/>
      <c r="I68" s="8"/>
      <c r="J68" s="8"/>
      <c r="K68" s="8"/>
      <c r="L68" s="8" t="s">
        <v>79</v>
      </c>
      <c r="M68" s="8"/>
      <c r="N68" s="8"/>
      <c r="O68" s="8">
        <v>100</v>
      </c>
      <c r="P68" s="8"/>
      <c r="Q68" s="8"/>
      <c r="R68" s="8">
        <v>1</v>
      </c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>
        <v>3</v>
      </c>
      <c r="AF68" s="8">
        <v>10</v>
      </c>
      <c r="AG68" s="8">
        <v>16</v>
      </c>
      <c r="AH68" s="8">
        <v>1</v>
      </c>
      <c r="AI68" s="8"/>
      <c r="AJ68" s="8"/>
      <c r="AK68" s="8"/>
      <c r="AL68" s="8"/>
    </row>
    <row r="69" spans="1:38" ht="15.75" x14ac:dyDescent="0.25">
      <c r="A69" s="59"/>
      <c r="B69" s="42"/>
      <c r="C69" s="43"/>
      <c r="D69" s="43"/>
      <c r="E69" s="7"/>
      <c r="F69" s="8"/>
      <c r="G69" s="8"/>
      <c r="H69" s="8"/>
      <c r="I69" s="8"/>
      <c r="J69" s="8"/>
      <c r="K69" s="8"/>
      <c r="L69" s="8">
        <v>205220</v>
      </c>
      <c r="M69" s="8"/>
      <c r="N69" s="8"/>
      <c r="O69" s="8">
        <v>39288</v>
      </c>
      <c r="P69" s="8"/>
      <c r="Q69" s="8"/>
      <c r="R69" s="8">
        <v>15408</v>
      </c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>
        <v>3783.6</v>
      </c>
      <c r="AF69" s="8">
        <v>1335</v>
      </c>
      <c r="AG69" s="8">
        <v>9195.2000000000007</v>
      </c>
      <c r="AH69" s="8">
        <v>1479</v>
      </c>
      <c r="AI69" s="8"/>
      <c r="AJ69" s="8"/>
      <c r="AK69" s="8">
        <v>16000</v>
      </c>
      <c r="AL69" s="8">
        <f>SUM(E69:AK69)</f>
        <v>291708.79999999999</v>
      </c>
    </row>
    <row r="70" spans="1:38" ht="15.75" x14ac:dyDescent="0.25">
      <c r="A70" s="58">
        <v>34</v>
      </c>
      <c r="B70" s="42" t="s">
        <v>81</v>
      </c>
      <c r="C70" s="43"/>
      <c r="D70" s="43"/>
      <c r="E70" s="7"/>
      <c r="F70" s="11"/>
      <c r="G70" s="8"/>
      <c r="H70" s="8"/>
      <c r="I70" s="8"/>
      <c r="J70" s="8"/>
      <c r="K70" s="8"/>
      <c r="L70" s="8"/>
      <c r="M70" s="8"/>
      <c r="N70" s="8">
        <v>3</v>
      </c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>
        <v>493</v>
      </c>
      <c r="AK70" s="8"/>
      <c r="AL70" s="8"/>
    </row>
    <row r="71" spans="1:38" ht="15.75" x14ac:dyDescent="0.25">
      <c r="A71" s="59"/>
      <c r="B71" s="42"/>
      <c r="C71" s="43"/>
      <c r="D71" s="43"/>
      <c r="E71" s="7"/>
      <c r="F71" s="8"/>
      <c r="G71" s="8"/>
      <c r="H71" s="8"/>
      <c r="I71" s="8"/>
      <c r="J71" s="8"/>
      <c r="K71" s="8"/>
      <c r="L71" s="8"/>
      <c r="M71" s="8"/>
      <c r="N71" s="8">
        <v>1179</v>
      </c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>
        <v>9855</v>
      </c>
      <c r="AK71" s="8">
        <v>14000</v>
      </c>
      <c r="AL71" s="8">
        <f>SUM(E71:AK71)</f>
        <v>25034</v>
      </c>
    </row>
    <row r="72" spans="1:38" ht="15.75" x14ac:dyDescent="0.25">
      <c r="A72" s="60">
        <v>35</v>
      </c>
      <c r="B72" s="42" t="s">
        <v>82</v>
      </c>
      <c r="C72" s="43"/>
      <c r="D72" s="43"/>
      <c r="E72" s="7"/>
      <c r="F72" s="11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>
        <v>14</v>
      </c>
      <c r="AF72" s="8"/>
      <c r="AG72" s="8">
        <v>3</v>
      </c>
      <c r="AH72" s="8">
        <v>2</v>
      </c>
      <c r="AI72" s="8"/>
      <c r="AJ72" s="8"/>
      <c r="AK72" s="8"/>
      <c r="AL72" s="8"/>
    </row>
    <row r="73" spans="1:38" ht="15.75" x14ac:dyDescent="0.25">
      <c r="A73" s="60"/>
      <c r="B73" s="42"/>
      <c r="C73" s="43"/>
      <c r="D73" s="43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>
        <v>17656.8</v>
      </c>
      <c r="AF73" s="8"/>
      <c r="AG73" s="8">
        <v>1724.1</v>
      </c>
      <c r="AH73" s="8">
        <v>2958</v>
      </c>
      <c r="AI73" s="8"/>
      <c r="AJ73" s="8"/>
      <c r="AK73" s="8"/>
      <c r="AL73" s="8">
        <f>SUM(E73:AK73)</f>
        <v>22338.899999999998</v>
      </c>
    </row>
    <row r="74" spans="1:38" ht="15.75" x14ac:dyDescent="0.25">
      <c r="A74" s="58">
        <v>36</v>
      </c>
      <c r="B74" s="42" t="s">
        <v>83</v>
      </c>
      <c r="C74" s="43"/>
      <c r="D74" s="43"/>
      <c r="E74" s="7"/>
      <c r="F74" s="11"/>
      <c r="G74" s="8"/>
      <c r="H74" s="8"/>
      <c r="I74" s="8"/>
      <c r="J74" s="8"/>
      <c r="K74" s="8"/>
      <c r="L74" s="8"/>
      <c r="M74" s="8"/>
      <c r="N74" s="8">
        <v>3</v>
      </c>
      <c r="O74" s="8"/>
      <c r="P74" s="8"/>
      <c r="Q74" s="8"/>
      <c r="R74" s="8"/>
      <c r="S74" s="8"/>
      <c r="T74" s="8"/>
      <c r="U74" s="8">
        <v>1</v>
      </c>
      <c r="V74" s="8"/>
      <c r="W74" s="8"/>
      <c r="X74" s="8"/>
      <c r="Y74" s="8"/>
      <c r="Z74" s="8"/>
      <c r="AA74" s="8"/>
      <c r="AB74" s="8"/>
      <c r="AC74" s="8"/>
      <c r="AD74" s="8"/>
      <c r="AE74" s="8">
        <v>7</v>
      </c>
      <c r="AF74" s="8">
        <v>10</v>
      </c>
      <c r="AG74" s="8">
        <v>6</v>
      </c>
      <c r="AH74" s="8">
        <v>1</v>
      </c>
      <c r="AI74" s="8"/>
      <c r="AJ74" s="8"/>
      <c r="AK74" s="8"/>
      <c r="AL74" s="8"/>
    </row>
    <row r="75" spans="1:38" ht="15.75" x14ac:dyDescent="0.25">
      <c r="A75" s="59"/>
      <c r="B75" s="42"/>
      <c r="C75" s="43"/>
      <c r="D75" s="43"/>
      <c r="E75" s="7"/>
      <c r="F75" s="8"/>
      <c r="G75" s="8"/>
      <c r="H75" s="8"/>
      <c r="I75" s="8"/>
      <c r="J75" s="8"/>
      <c r="K75" s="8"/>
      <c r="L75" s="8"/>
      <c r="M75" s="8"/>
      <c r="N75" s="8">
        <v>1179</v>
      </c>
      <c r="O75" s="8"/>
      <c r="P75" s="8"/>
      <c r="Q75" s="8"/>
      <c r="R75" s="8"/>
      <c r="S75" s="8"/>
      <c r="T75" s="8"/>
      <c r="U75" s="8">
        <v>340.26</v>
      </c>
      <c r="V75" s="8"/>
      <c r="W75" s="8"/>
      <c r="X75" s="8"/>
      <c r="Y75" s="8"/>
      <c r="Z75" s="8"/>
      <c r="AA75" s="8"/>
      <c r="AB75" s="8"/>
      <c r="AC75" s="8"/>
      <c r="AD75" s="8"/>
      <c r="AE75" s="8">
        <v>8828.4</v>
      </c>
      <c r="AF75" s="8">
        <v>1335</v>
      </c>
      <c r="AG75" s="8">
        <v>3448.2</v>
      </c>
      <c r="AH75" s="8">
        <v>1479</v>
      </c>
      <c r="AI75" s="8"/>
      <c r="AJ75" s="8"/>
      <c r="AK75" s="8">
        <v>10000</v>
      </c>
      <c r="AL75" s="8">
        <f>SUM(E75:AK75)</f>
        <v>26609.86</v>
      </c>
    </row>
    <row r="76" spans="1:38" ht="15.75" x14ac:dyDescent="0.25">
      <c r="A76" s="58">
        <v>37</v>
      </c>
      <c r="B76" s="42" t="s">
        <v>84</v>
      </c>
      <c r="C76" s="43"/>
      <c r="D76" s="43"/>
      <c r="E76" s="7"/>
      <c r="F76" s="11"/>
      <c r="G76" s="8"/>
      <c r="H76" s="8"/>
      <c r="I76" s="8"/>
      <c r="J76" s="8"/>
      <c r="K76" s="8"/>
      <c r="L76" s="8"/>
      <c r="M76" s="8"/>
      <c r="N76" s="8"/>
      <c r="O76" s="8"/>
      <c r="P76" s="8"/>
      <c r="Q76" s="8">
        <v>0.7</v>
      </c>
      <c r="R76" s="8"/>
      <c r="S76" s="8"/>
      <c r="T76" s="8">
        <v>2</v>
      </c>
      <c r="U76" s="8"/>
      <c r="V76" s="8"/>
      <c r="W76" s="8"/>
      <c r="X76" s="8"/>
      <c r="Y76" s="8"/>
      <c r="Z76" s="8">
        <v>5</v>
      </c>
      <c r="AA76" s="8"/>
      <c r="AB76" s="8">
        <v>5</v>
      </c>
      <c r="AC76" s="8"/>
      <c r="AD76" s="8"/>
      <c r="AE76" s="8">
        <v>17</v>
      </c>
      <c r="AF76" s="8">
        <v>10</v>
      </c>
      <c r="AG76" s="8">
        <v>7</v>
      </c>
      <c r="AH76" s="8">
        <v>2</v>
      </c>
      <c r="AI76" s="8"/>
      <c r="AJ76" s="8"/>
      <c r="AK76" s="8"/>
      <c r="AL76" s="8"/>
    </row>
    <row r="77" spans="1:38" ht="15.75" x14ac:dyDescent="0.25">
      <c r="A77" s="59"/>
      <c r="B77" s="42"/>
      <c r="C77" s="43"/>
      <c r="D77" s="43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>
        <v>61.28</v>
      </c>
      <c r="R77" s="8"/>
      <c r="S77" s="8"/>
      <c r="T77" s="8">
        <v>12002</v>
      </c>
      <c r="U77" s="8"/>
      <c r="V77" s="8"/>
      <c r="W77" s="8"/>
      <c r="X77" s="8"/>
      <c r="Y77" s="8"/>
      <c r="Z77" s="8">
        <v>7769.05</v>
      </c>
      <c r="AA77" s="8"/>
      <c r="AB77" s="8">
        <v>10196</v>
      </c>
      <c r="AC77" s="8"/>
      <c r="AD77" s="8"/>
      <c r="AE77" s="8">
        <v>21440.400000000001</v>
      </c>
      <c r="AF77" s="8">
        <v>1335</v>
      </c>
      <c r="AG77" s="8">
        <v>4022.9</v>
      </c>
      <c r="AH77" s="8">
        <v>2958</v>
      </c>
      <c r="AI77" s="8"/>
      <c r="AJ77" s="8"/>
      <c r="AK77" s="8">
        <v>15000</v>
      </c>
      <c r="AL77" s="8">
        <f>SUM(E77:AK77)</f>
        <v>74784.63</v>
      </c>
    </row>
    <row r="78" spans="1:38" ht="15.75" x14ac:dyDescent="0.25">
      <c r="A78" s="60">
        <v>38</v>
      </c>
      <c r="B78" s="42" t="s">
        <v>85</v>
      </c>
      <c r="C78" s="43"/>
      <c r="D78" s="43"/>
      <c r="E78" s="7"/>
      <c r="F78" s="11"/>
      <c r="G78" s="8"/>
      <c r="H78" s="8"/>
      <c r="I78" s="8"/>
      <c r="J78" s="8"/>
      <c r="K78" s="8"/>
      <c r="L78" s="8"/>
      <c r="M78" s="8"/>
      <c r="N78" s="8"/>
      <c r="O78" s="8"/>
      <c r="P78" s="8"/>
      <c r="Q78" s="8">
        <v>0.5</v>
      </c>
      <c r="R78" s="8"/>
      <c r="S78" s="8"/>
      <c r="T78" s="8"/>
      <c r="U78" s="8">
        <v>1</v>
      </c>
      <c r="V78" s="8"/>
      <c r="W78" s="8"/>
      <c r="X78" s="8"/>
      <c r="Y78" s="8"/>
      <c r="Z78" s="8"/>
      <c r="AA78" s="8"/>
      <c r="AB78" s="8"/>
      <c r="AC78" s="8"/>
      <c r="AD78" s="8"/>
      <c r="AE78" s="8">
        <v>6</v>
      </c>
      <c r="AF78" s="8">
        <v>10</v>
      </c>
      <c r="AG78" s="8">
        <v>8</v>
      </c>
      <c r="AH78" s="8">
        <v>1</v>
      </c>
      <c r="AI78" s="8"/>
      <c r="AJ78" s="8">
        <v>721</v>
      </c>
      <c r="AK78" s="8"/>
      <c r="AL78" s="8"/>
    </row>
    <row r="79" spans="1:38" ht="15.75" x14ac:dyDescent="0.25">
      <c r="A79" s="60"/>
      <c r="B79" s="42"/>
      <c r="C79" s="43"/>
      <c r="D79" s="43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>
        <v>43.77</v>
      </c>
      <c r="R79" s="8"/>
      <c r="S79" s="8"/>
      <c r="T79" s="8"/>
      <c r="U79" s="8">
        <v>340.26</v>
      </c>
      <c r="V79" s="8"/>
      <c r="W79" s="8"/>
      <c r="X79" s="8"/>
      <c r="Y79" s="8"/>
      <c r="Z79" s="8"/>
      <c r="AA79" s="8"/>
      <c r="AB79" s="8"/>
      <c r="AC79" s="8"/>
      <c r="AD79" s="8"/>
      <c r="AE79" s="8">
        <v>7567.2</v>
      </c>
      <c r="AF79" s="8">
        <v>1335</v>
      </c>
      <c r="AG79" s="8">
        <v>4597.6000000000004</v>
      </c>
      <c r="AH79" s="8">
        <v>1479</v>
      </c>
      <c r="AI79" s="8"/>
      <c r="AJ79" s="8">
        <v>14418</v>
      </c>
      <c r="AK79" s="8">
        <v>15000</v>
      </c>
      <c r="AL79" s="8">
        <f>SUM(E79:AK79)</f>
        <v>44780.83</v>
      </c>
    </row>
    <row r="80" spans="1:38" ht="15.75" x14ac:dyDescent="0.25">
      <c r="A80" s="58">
        <v>39</v>
      </c>
      <c r="B80" s="42" t="s">
        <v>86</v>
      </c>
      <c r="C80" s="43"/>
      <c r="D80" s="43"/>
      <c r="E80" s="7"/>
      <c r="F80" s="11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>
        <v>3</v>
      </c>
      <c r="V80" s="8"/>
      <c r="W80" s="8"/>
      <c r="X80" s="8"/>
      <c r="Y80" s="8"/>
      <c r="Z80" s="8"/>
      <c r="AA80" s="8"/>
      <c r="AB80" s="8"/>
      <c r="AC80" s="8">
        <v>22</v>
      </c>
      <c r="AD80" s="8"/>
      <c r="AE80" s="8">
        <v>7</v>
      </c>
      <c r="AF80" s="8"/>
      <c r="AG80" s="8">
        <v>4</v>
      </c>
      <c r="AH80" s="8">
        <v>2</v>
      </c>
      <c r="AI80" s="8"/>
      <c r="AJ80" s="8">
        <v>1558</v>
      </c>
      <c r="AK80" s="8"/>
      <c r="AL80" s="8"/>
    </row>
    <row r="81" spans="1:38" ht="15.75" x14ac:dyDescent="0.25">
      <c r="A81" s="59"/>
      <c r="B81" s="42"/>
      <c r="C81" s="43"/>
      <c r="D81" s="43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>
        <v>1020.78</v>
      </c>
      <c r="V81" s="8"/>
      <c r="W81" s="8"/>
      <c r="X81" s="8"/>
      <c r="Y81" s="8"/>
      <c r="Z81" s="8"/>
      <c r="AA81" s="8"/>
      <c r="AB81" s="8"/>
      <c r="AC81" s="8">
        <v>42451.86</v>
      </c>
      <c r="AD81" s="8"/>
      <c r="AE81" s="8">
        <v>8828.4</v>
      </c>
      <c r="AF81" s="8"/>
      <c r="AG81" s="8">
        <v>2298.8000000000002</v>
      </c>
      <c r="AH81" s="8">
        <v>2958</v>
      </c>
      <c r="AI81" s="8"/>
      <c r="AJ81" s="11">
        <v>31158</v>
      </c>
      <c r="AK81" s="8">
        <v>25000</v>
      </c>
      <c r="AL81" s="8">
        <f>SUM(E81:AK81)</f>
        <v>113715.84</v>
      </c>
    </row>
    <row r="82" spans="1:38" ht="15.75" x14ac:dyDescent="0.25">
      <c r="A82" s="58">
        <v>40</v>
      </c>
      <c r="B82" s="42" t="s">
        <v>87</v>
      </c>
      <c r="C82" s="43"/>
      <c r="D82" s="43"/>
      <c r="E82" s="7"/>
      <c r="F82" s="11"/>
      <c r="G82" s="8"/>
      <c r="H82" s="8"/>
      <c r="I82" s="8"/>
      <c r="J82" s="8"/>
      <c r="K82" s="8">
        <v>18</v>
      </c>
      <c r="L82" s="8"/>
      <c r="M82" s="8"/>
      <c r="N82" s="8"/>
      <c r="O82" s="8"/>
      <c r="P82" s="8"/>
      <c r="Q82" s="8"/>
      <c r="R82" s="8">
        <v>1</v>
      </c>
      <c r="S82" s="8"/>
      <c r="T82" s="8"/>
      <c r="U82" s="8">
        <v>1</v>
      </c>
      <c r="V82" s="8"/>
      <c r="W82" s="8"/>
      <c r="X82" s="8"/>
      <c r="Y82" s="8"/>
      <c r="Z82" s="8"/>
      <c r="AA82" s="8"/>
      <c r="AB82" s="8"/>
      <c r="AC82" s="8"/>
      <c r="AD82" s="8"/>
      <c r="AE82" s="8">
        <v>8</v>
      </c>
      <c r="AF82" s="8"/>
      <c r="AG82" s="8">
        <v>1</v>
      </c>
      <c r="AH82" s="8">
        <v>1</v>
      </c>
      <c r="AI82" s="8"/>
      <c r="AJ82" s="8">
        <v>1365</v>
      </c>
      <c r="AK82" s="8"/>
      <c r="AL82" s="8"/>
    </row>
    <row r="83" spans="1:38" ht="15.75" x14ac:dyDescent="0.25">
      <c r="A83" s="59"/>
      <c r="B83" s="42"/>
      <c r="C83" s="43"/>
      <c r="D83" s="43"/>
      <c r="E83" s="7"/>
      <c r="F83" s="8"/>
      <c r="G83" s="8"/>
      <c r="H83" s="8"/>
      <c r="I83" s="8"/>
      <c r="J83" s="8"/>
      <c r="K83" s="8">
        <v>1900.08</v>
      </c>
      <c r="L83" s="8"/>
      <c r="M83" s="8"/>
      <c r="N83" s="8"/>
      <c r="O83" s="8"/>
      <c r="P83" s="8"/>
      <c r="Q83" s="8"/>
      <c r="R83" s="8">
        <v>15408</v>
      </c>
      <c r="S83" s="8"/>
      <c r="T83" s="8"/>
      <c r="U83" s="8">
        <v>340.26</v>
      </c>
      <c r="V83" s="8"/>
      <c r="W83" s="8"/>
      <c r="X83" s="8"/>
      <c r="Y83" s="8"/>
      <c r="Z83" s="8"/>
      <c r="AA83" s="8"/>
      <c r="AB83" s="8"/>
      <c r="AC83" s="8"/>
      <c r="AD83" s="8"/>
      <c r="AE83" s="8">
        <v>10089.6</v>
      </c>
      <c r="AF83" s="8"/>
      <c r="AG83" s="8">
        <v>574.70000000000005</v>
      </c>
      <c r="AH83" s="8">
        <v>1479</v>
      </c>
      <c r="AI83" s="8"/>
      <c r="AJ83" s="8">
        <v>27297</v>
      </c>
      <c r="AK83" s="8">
        <v>17000</v>
      </c>
      <c r="AL83" s="8">
        <f>SUM(E83:AK83)</f>
        <v>74088.639999999999</v>
      </c>
    </row>
    <row r="84" spans="1:38" ht="15.75" x14ac:dyDescent="0.25">
      <c r="A84" s="60">
        <v>41</v>
      </c>
      <c r="B84" s="42" t="s">
        <v>88</v>
      </c>
      <c r="C84" s="43"/>
      <c r="D84" s="43"/>
      <c r="E84" s="7"/>
      <c r="F84" s="11"/>
      <c r="G84" s="8"/>
      <c r="H84" s="8"/>
      <c r="I84" s="8"/>
      <c r="J84" s="8"/>
      <c r="K84" s="8"/>
      <c r="L84" s="8" t="s">
        <v>42</v>
      </c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>
        <v>9</v>
      </c>
      <c r="AF84" s="8"/>
      <c r="AG84" s="8">
        <v>3</v>
      </c>
      <c r="AH84" s="8">
        <v>2</v>
      </c>
      <c r="AI84" s="8"/>
      <c r="AJ84" s="8">
        <v>1509</v>
      </c>
      <c r="AK84" s="8"/>
      <c r="AL84" s="8"/>
    </row>
    <row r="85" spans="1:38" ht="15.75" x14ac:dyDescent="0.25">
      <c r="A85" s="60"/>
      <c r="B85" s="42"/>
      <c r="C85" s="43"/>
      <c r="D85" s="43"/>
      <c r="E85" s="7"/>
      <c r="F85" s="8"/>
      <c r="G85" s="8"/>
      <c r="H85" s="8"/>
      <c r="I85" s="8"/>
      <c r="J85" s="8"/>
      <c r="K85" s="8"/>
      <c r="L85" s="8">
        <v>79440</v>
      </c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>
        <v>11350.8</v>
      </c>
      <c r="AF85" s="8"/>
      <c r="AG85" s="8">
        <v>1724.1</v>
      </c>
      <c r="AH85" s="8">
        <v>2958</v>
      </c>
      <c r="AI85" s="8"/>
      <c r="AJ85" s="8">
        <v>30186</v>
      </c>
      <c r="AK85" s="8">
        <v>17000</v>
      </c>
      <c r="AL85" s="8">
        <f>SUM(E85:AK85)</f>
        <v>142658.90000000002</v>
      </c>
    </row>
    <row r="86" spans="1:38" ht="15.75" x14ac:dyDescent="0.25">
      <c r="A86" s="58">
        <v>42</v>
      </c>
      <c r="B86" s="42" t="s">
        <v>89</v>
      </c>
      <c r="C86" s="43"/>
      <c r="D86" s="43"/>
      <c r="E86" s="7">
        <v>24</v>
      </c>
      <c r="F86" s="11"/>
      <c r="G86" s="8"/>
      <c r="H86" s="8"/>
      <c r="I86" s="8"/>
      <c r="J86" s="8"/>
      <c r="K86" s="8"/>
      <c r="L86" s="8" t="s">
        <v>79</v>
      </c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>
        <v>4</v>
      </c>
      <c r="AF86" s="8">
        <v>20</v>
      </c>
      <c r="AG86" s="8">
        <v>24</v>
      </c>
      <c r="AH86" s="8">
        <v>3</v>
      </c>
      <c r="AI86" s="8"/>
      <c r="AJ86" s="8">
        <v>1632</v>
      </c>
      <c r="AK86" s="8"/>
      <c r="AL86" s="8"/>
    </row>
    <row r="87" spans="1:38" ht="15.75" x14ac:dyDescent="0.25">
      <c r="A87" s="59"/>
      <c r="B87" s="42"/>
      <c r="C87" s="43"/>
      <c r="D87" s="43"/>
      <c r="E87" s="7">
        <v>2016</v>
      </c>
      <c r="F87" s="8"/>
      <c r="G87" s="8"/>
      <c r="H87" s="8"/>
      <c r="I87" s="8"/>
      <c r="J87" s="8"/>
      <c r="K87" s="8"/>
      <c r="L87" s="8">
        <v>219784</v>
      </c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>
        <v>5044.8</v>
      </c>
      <c r="AF87" s="8">
        <v>2670</v>
      </c>
      <c r="AG87" s="8">
        <v>13792.8</v>
      </c>
      <c r="AH87" s="8">
        <v>4437</v>
      </c>
      <c r="AI87" s="8"/>
      <c r="AJ87" s="8">
        <v>32643</v>
      </c>
      <c r="AK87" s="8">
        <v>40000</v>
      </c>
      <c r="AL87" s="8">
        <f>SUM(E87:AK87)</f>
        <v>320387.59999999998</v>
      </c>
    </row>
    <row r="88" spans="1:38" ht="15.75" x14ac:dyDescent="0.25">
      <c r="A88" s="58">
        <v>43</v>
      </c>
      <c r="B88" s="42" t="s">
        <v>91</v>
      </c>
      <c r="C88" s="43"/>
      <c r="D88" s="43"/>
      <c r="E88" s="7"/>
      <c r="F88" s="11"/>
      <c r="G88" s="8"/>
      <c r="H88" s="8"/>
      <c r="I88" s="8"/>
      <c r="J88" s="8"/>
      <c r="K88" s="8"/>
      <c r="L88" s="8" t="s">
        <v>90</v>
      </c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>
        <v>5</v>
      </c>
      <c r="AF88" s="8">
        <v>10</v>
      </c>
      <c r="AG88" s="8">
        <v>25</v>
      </c>
      <c r="AH88" s="8">
        <v>3</v>
      </c>
      <c r="AI88" s="8"/>
      <c r="AJ88" s="8">
        <v>1400</v>
      </c>
      <c r="AK88" s="8"/>
      <c r="AL88" s="8"/>
    </row>
    <row r="89" spans="1:38" ht="15.75" x14ac:dyDescent="0.25">
      <c r="A89" s="59"/>
      <c r="B89" s="42"/>
      <c r="C89" s="43"/>
      <c r="D89" s="43"/>
      <c r="E89" s="7"/>
      <c r="F89" s="8"/>
      <c r="G89" s="8"/>
      <c r="H89" s="8"/>
      <c r="I89" s="8"/>
      <c r="J89" s="8"/>
      <c r="K89" s="8"/>
      <c r="L89" s="8">
        <v>401172</v>
      </c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>
        <v>6306</v>
      </c>
      <c r="AF89" s="8">
        <v>1335</v>
      </c>
      <c r="AG89" s="8">
        <v>14367.5</v>
      </c>
      <c r="AH89" s="8">
        <v>4437</v>
      </c>
      <c r="AI89" s="8"/>
      <c r="AJ89" s="8">
        <v>27999</v>
      </c>
      <c r="AK89" s="8">
        <v>40000</v>
      </c>
      <c r="AL89" s="8">
        <f>SUM(E89:AK89)</f>
        <v>495616.5</v>
      </c>
    </row>
    <row r="90" spans="1:38" ht="15.75" x14ac:dyDescent="0.25">
      <c r="A90" s="60">
        <v>44</v>
      </c>
      <c r="B90" s="42" t="s">
        <v>92</v>
      </c>
      <c r="C90" s="43"/>
      <c r="D90" s="43"/>
      <c r="E90" s="16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>
        <v>5</v>
      </c>
      <c r="AF90" s="17"/>
      <c r="AG90" s="17">
        <v>2</v>
      </c>
      <c r="AH90" s="17">
        <v>1</v>
      </c>
      <c r="AI90" s="17"/>
      <c r="AJ90" s="17"/>
      <c r="AK90" s="17"/>
      <c r="AL90" s="17"/>
    </row>
    <row r="91" spans="1:38" ht="15.75" x14ac:dyDescent="0.25">
      <c r="A91" s="60"/>
      <c r="B91" s="42"/>
      <c r="C91" s="43"/>
      <c r="D91" s="43"/>
      <c r="E91" s="16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>
        <v>6306</v>
      </c>
      <c r="AF91" s="17"/>
      <c r="AG91" s="17">
        <v>1149.4000000000001</v>
      </c>
      <c r="AH91" s="17">
        <v>1479</v>
      </c>
      <c r="AI91" s="17"/>
      <c r="AJ91" s="17"/>
      <c r="AK91" s="17">
        <v>35000</v>
      </c>
      <c r="AL91" s="17">
        <f>SUM(E91:AK91)</f>
        <v>43934.400000000001</v>
      </c>
    </row>
    <row r="92" spans="1:38" ht="15.75" x14ac:dyDescent="0.25">
      <c r="A92" s="58">
        <v>45</v>
      </c>
      <c r="B92" s="42" t="s">
        <v>94</v>
      </c>
      <c r="C92" s="43"/>
      <c r="D92" s="43"/>
      <c r="E92" s="7"/>
      <c r="F92" s="11"/>
      <c r="G92" s="8"/>
      <c r="H92" s="8"/>
      <c r="I92" s="8"/>
      <c r="J92" s="8"/>
      <c r="K92" s="8">
        <v>25</v>
      </c>
      <c r="L92" s="8"/>
      <c r="M92" s="8"/>
      <c r="N92" s="8"/>
      <c r="O92" s="8"/>
      <c r="P92" s="8"/>
      <c r="Q92" s="8"/>
      <c r="R92" s="8"/>
      <c r="S92" s="8"/>
      <c r="T92" s="8"/>
      <c r="U92" s="8">
        <v>1</v>
      </c>
      <c r="V92" s="8"/>
      <c r="W92" s="8"/>
      <c r="X92" s="8"/>
      <c r="Y92" s="8"/>
      <c r="Z92" s="8"/>
      <c r="AA92" s="8"/>
      <c r="AB92" s="8"/>
      <c r="AC92" s="8"/>
      <c r="AD92" s="8"/>
      <c r="AE92" s="8">
        <v>7</v>
      </c>
      <c r="AF92" s="7"/>
      <c r="AG92" s="8"/>
      <c r="AH92" s="8"/>
      <c r="AI92" s="8"/>
      <c r="AJ92" s="8">
        <v>1169</v>
      </c>
      <c r="AK92" s="8"/>
      <c r="AL92" s="8"/>
    </row>
    <row r="93" spans="1:38" ht="15.75" x14ac:dyDescent="0.25">
      <c r="A93" s="59"/>
      <c r="B93" s="42"/>
      <c r="C93" s="43"/>
      <c r="D93" s="43"/>
      <c r="E93" s="7"/>
      <c r="F93" s="8"/>
      <c r="G93" s="8"/>
      <c r="H93" s="8"/>
      <c r="I93" s="8"/>
      <c r="J93" s="8"/>
      <c r="K93" s="8">
        <v>2639</v>
      </c>
      <c r="L93" s="8"/>
      <c r="M93" s="8"/>
      <c r="N93" s="8"/>
      <c r="O93" s="8"/>
      <c r="P93" s="8"/>
      <c r="Q93" s="8"/>
      <c r="R93" s="8"/>
      <c r="S93" s="8"/>
      <c r="T93" s="8"/>
      <c r="U93" s="8">
        <v>340.26</v>
      </c>
      <c r="V93" s="8"/>
      <c r="W93" s="8"/>
      <c r="X93" s="8"/>
      <c r="Y93" s="8"/>
      <c r="Z93" s="8"/>
      <c r="AA93" s="8"/>
      <c r="AB93" s="8"/>
      <c r="AC93" s="8"/>
      <c r="AD93" s="8"/>
      <c r="AE93" s="8">
        <v>8828.4</v>
      </c>
      <c r="AF93" s="7"/>
      <c r="AG93" s="8"/>
      <c r="AH93" s="8"/>
      <c r="AI93" s="8"/>
      <c r="AJ93" s="8">
        <v>23382</v>
      </c>
      <c r="AK93" s="8">
        <v>28000</v>
      </c>
      <c r="AL93" s="8">
        <f>SUM(E93:AK93)</f>
        <v>63189.66</v>
      </c>
    </row>
    <row r="94" spans="1:38" ht="15.75" x14ac:dyDescent="0.25">
      <c r="A94" s="58">
        <v>46</v>
      </c>
      <c r="B94" s="42" t="s">
        <v>93</v>
      </c>
      <c r="C94" s="43"/>
      <c r="D94" s="43"/>
      <c r="E94" s="7">
        <v>45</v>
      </c>
      <c r="F94" s="11"/>
      <c r="G94" s="8"/>
      <c r="H94" s="8"/>
      <c r="I94" s="8"/>
      <c r="J94" s="8"/>
      <c r="K94" s="8"/>
      <c r="L94" s="8"/>
      <c r="M94" s="8"/>
      <c r="N94" s="8">
        <v>4</v>
      </c>
      <c r="O94" s="8"/>
      <c r="P94" s="8"/>
      <c r="Q94" s="8">
        <v>0.4</v>
      </c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>
        <v>6</v>
      </c>
      <c r="AF94" s="8">
        <v>20</v>
      </c>
      <c r="AG94" s="8">
        <v>12</v>
      </c>
      <c r="AH94" s="8">
        <v>3</v>
      </c>
      <c r="AI94" s="8"/>
      <c r="AJ94" s="8">
        <v>718</v>
      </c>
      <c r="AK94" s="8"/>
      <c r="AL94" s="8"/>
    </row>
    <row r="95" spans="1:38" ht="15.75" x14ac:dyDescent="0.25">
      <c r="A95" s="59"/>
      <c r="B95" s="42"/>
      <c r="C95" s="43"/>
      <c r="D95" s="43"/>
      <c r="E95" s="7">
        <v>3780</v>
      </c>
      <c r="F95" s="8"/>
      <c r="G95" s="8"/>
      <c r="H95" s="8"/>
      <c r="I95" s="8"/>
      <c r="J95" s="8"/>
      <c r="K95" s="8"/>
      <c r="L95" s="8"/>
      <c r="M95" s="8"/>
      <c r="N95" s="8">
        <v>1572</v>
      </c>
      <c r="O95" s="8"/>
      <c r="P95" s="8"/>
      <c r="Q95" s="8">
        <v>35.020000000000003</v>
      </c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>
        <v>7567.2</v>
      </c>
      <c r="AF95" s="8">
        <v>2670</v>
      </c>
      <c r="AG95" s="8">
        <v>6896.4</v>
      </c>
      <c r="AH95" s="8">
        <v>4437</v>
      </c>
      <c r="AI95" s="8"/>
      <c r="AJ95" s="8">
        <v>14364</v>
      </c>
      <c r="AK95" s="8">
        <v>15000</v>
      </c>
      <c r="AL95" s="8">
        <f>SUM(E95:AK95)</f>
        <v>56321.62</v>
      </c>
    </row>
    <row r="96" spans="1:38" ht="15.75" x14ac:dyDescent="0.25">
      <c r="A96" s="60">
        <v>47</v>
      </c>
      <c r="B96" s="42" t="s">
        <v>95</v>
      </c>
      <c r="C96" s="43"/>
      <c r="D96" s="43"/>
      <c r="E96" s="7">
        <v>14</v>
      </c>
      <c r="F96" s="11"/>
      <c r="G96" s="8"/>
      <c r="H96" s="8"/>
      <c r="I96" s="8"/>
      <c r="J96" s="8"/>
      <c r="K96" s="8">
        <v>20.399999999999999</v>
      </c>
      <c r="L96" s="8"/>
      <c r="M96" s="8"/>
      <c r="N96" s="8"/>
      <c r="O96" s="8"/>
      <c r="P96" s="8"/>
      <c r="Q96" s="8">
        <v>0.9</v>
      </c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>
        <v>4</v>
      </c>
      <c r="AF96" s="8">
        <v>10</v>
      </c>
      <c r="AG96" s="8">
        <v>7</v>
      </c>
      <c r="AH96" s="8">
        <v>2</v>
      </c>
      <c r="AI96" s="8"/>
      <c r="AJ96" s="8">
        <v>960</v>
      </c>
      <c r="AK96" s="8"/>
      <c r="AL96" s="8"/>
    </row>
    <row r="97" spans="1:38" ht="15.75" x14ac:dyDescent="0.25">
      <c r="A97" s="60"/>
      <c r="B97" s="42"/>
      <c r="C97" s="43"/>
      <c r="D97" s="43"/>
      <c r="E97" s="7">
        <v>6720</v>
      </c>
      <c r="F97" s="8"/>
      <c r="G97" s="8"/>
      <c r="H97" s="8"/>
      <c r="I97" s="8"/>
      <c r="J97" s="8"/>
      <c r="K97" s="8">
        <v>2153.42</v>
      </c>
      <c r="L97" s="8"/>
      <c r="M97" s="8"/>
      <c r="N97" s="8"/>
      <c r="O97" s="8"/>
      <c r="P97" s="8"/>
      <c r="Q97" s="8">
        <v>78.790000000000006</v>
      </c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>
        <v>5044.8</v>
      </c>
      <c r="AF97" s="8">
        <v>1335</v>
      </c>
      <c r="AG97" s="8">
        <v>4022.9</v>
      </c>
      <c r="AH97" s="8">
        <v>2958</v>
      </c>
      <c r="AI97" s="8"/>
      <c r="AJ97" s="8">
        <v>19197</v>
      </c>
      <c r="AK97" s="8">
        <v>15000</v>
      </c>
      <c r="AL97" s="8">
        <f>SUM(E97:AK97)</f>
        <v>56509.91</v>
      </c>
    </row>
    <row r="98" spans="1:38" ht="15.75" x14ac:dyDescent="0.25">
      <c r="A98" s="58">
        <v>48</v>
      </c>
      <c r="B98" s="42" t="s">
        <v>96</v>
      </c>
      <c r="C98" s="43"/>
      <c r="D98" s="43"/>
      <c r="E98" s="7"/>
      <c r="F98" s="11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>
        <v>10</v>
      </c>
      <c r="AG98" s="8">
        <v>4</v>
      </c>
      <c r="AH98" s="8">
        <v>2</v>
      </c>
      <c r="AI98" s="8"/>
      <c r="AJ98" s="8">
        <v>675</v>
      </c>
      <c r="AK98" s="8"/>
      <c r="AL98" s="8"/>
    </row>
    <row r="99" spans="1:38" ht="15.75" x14ac:dyDescent="0.25">
      <c r="A99" s="59"/>
      <c r="B99" s="42"/>
      <c r="C99" s="43"/>
      <c r="D99" s="43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>
        <v>1335</v>
      </c>
      <c r="AG99" s="8">
        <v>2298.8000000000002</v>
      </c>
      <c r="AH99" s="8">
        <v>2958</v>
      </c>
      <c r="AI99" s="8"/>
      <c r="AJ99" s="8">
        <v>13500</v>
      </c>
      <c r="AK99" s="8">
        <v>15000</v>
      </c>
      <c r="AL99" s="8">
        <f>SUM(E99:AK99)</f>
        <v>35091.800000000003</v>
      </c>
    </row>
    <row r="100" spans="1:38" ht="15.75" x14ac:dyDescent="0.25">
      <c r="A100" s="58">
        <v>49</v>
      </c>
      <c r="B100" s="42" t="s">
        <v>97</v>
      </c>
      <c r="C100" s="43"/>
      <c r="D100" s="43"/>
      <c r="E100" s="7"/>
      <c r="F100" s="11"/>
      <c r="G100" s="8"/>
      <c r="H100" s="8"/>
      <c r="I100" s="8"/>
      <c r="J100" s="8"/>
      <c r="K100" s="8"/>
      <c r="L100" s="8" t="s">
        <v>42</v>
      </c>
      <c r="M100" s="8"/>
      <c r="N100" s="8"/>
      <c r="O100" s="8">
        <v>2</v>
      </c>
      <c r="P100" s="8"/>
      <c r="Q100" s="8"/>
      <c r="R100" s="8"/>
      <c r="S100" s="8"/>
      <c r="T100" s="8"/>
      <c r="U100" s="8">
        <v>1</v>
      </c>
      <c r="V100" s="8"/>
      <c r="W100" s="8"/>
      <c r="X100" s="8"/>
      <c r="Y100" s="8"/>
      <c r="Z100" s="8">
        <v>10</v>
      </c>
      <c r="AA100" s="8"/>
      <c r="AB100" s="8">
        <v>13</v>
      </c>
      <c r="AC100" s="8"/>
      <c r="AD100" s="8"/>
      <c r="AE100" s="8">
        <v>16</v>
      </c>
      <c r="AF100" s="8">
        <v>30</v>
      </c>
      <c r="AG100" s="8">
        <v>24</v>
      </c>
      <c r="AH100" s="8">
        <v>3</v>
      </c>
      <c r="AI100" s="8"/>
      <c r="AJ100" s="8"/>
      <c r="AK100" s="8"/>
      <c r="AL100" s="8"/>
    </row>
    <row r="101" spans="1:38" ht="15.75" x14ac:dyDescent="0.25">
      <c r="A101" s="59"/>
      <c r="B101" s="42"/>
      <c r="C101" s="43"/>
      <c r="D101" s="43"/>
      <c r="E101" s="7"/>
      <c r="F101" s="8"/>
      <c r="G101" s="8"/>
      <c r="H101" s="8"/>
      <c r="I101" s="8"/>
      <c r="J101" s="8"/>
      <c r="K101" s="8"/>
      <c r="L101" s="8">
        <v>120484</v>
      </c>
      <c r="M101" s="8"/>
      <c r="N101" s="8"/>
      <c r="O101" s="8">
        <v>785.76</v>
      </c>
      <c r="P101" s="8"/>
      <c r="Q101" s="8"/>
      <c r="R101" s="8"/>
      <c r="S101" s="8"/>
      <c r="T101" s="8"/>
      <c r="U101" s="8">
        <v>340.26</v>
      </c>
      <c r="V101" s="8"/>
      <c r="W101" s="8"/>
      <c r="X101" s="8"/>
      <c r="Y101" s="8"/>
      <c r="Z101" s="8">
        <v>15538.1</v>
      </c>
      <c r="AA101" s="8"/>
      <c r="AB101" s="8">
        <v>26509.599999999999</v>
      </c>
      <c r="AC101" s="8"/>
      <c r="AD101" s="8"/>
      <c r="AE101" s="8">
        <v>20179.2</v>
      </c>
      <c r="AF101" s="8">
        <v>4005</v>
      </c>
      <c r="AG101" s="8">
        <v>13792.8</v>
      </c>
      <c r="AH101" s="8">
        <v>4437</v>
      </c>
      <c r="AI101" s="8"/>
      <c r="AJ101" s="8"/>
      <c r="AK101" s="8">
        <v>35000</v>
      </c>
      <c r="AL101" s="8"/>
    </row>
    <row r="102" spans="1:38" ht="15.75" x14ac:dyDescent="0.25">
      <c r="A102" s="60">
        <v>50</v>
      </c>
      <c r="B102" s="42" t="s">
        <v>98</v>
      </c>
      <c r="C102" s="43"/>
      <c r="D102" s="43"/>
      <c r="E102" s="7">
        <v>20</v>
      </c>
      <c r="F102" s="11"/>
      <c r="G102" s="8"/>
      <c r="H102" s="8"/>
      <c r="I102" s="8"/>
      <c r="J102" s="8"/>
      <c r="K102" s="8">
        <v>17</v>
      </c>
      <c r="L102" s="8"/>
      <c r="M102" s="8"/>
      <c r="N102" s="8">
        <v>3</v>
      </c>
      <c r="O102" s="8"/>
      <c r="P102" s="8"/>
      <c r="Q102" s="8"/>
      <c r="R102" s="8"/>
      <c r="S102" s="8"/>
      <c r="T102" s="8"/>
      <c r="U102" s="8">
        <v>1</v>
      </c>
      <c r="V102" s="8"/>
      <c r="W102" s="8"/>
      <c r="X102" s="8"/>
      <c r="Y102" s="8"/>
      <c r="Z102" s="8"/>
      <c r="AA102" s="8"/>
      <c r="AB102" s="8"/>
      <c r="AC102" s="8">
        <v>4</v>
      </c>
      <c r="AD102" s="8"/>
      <c r="AE102" s="8">
        <v>6</v>
      </c>
      <c r="AF102" s="8">
        <v>10</v>
      </c>
      <c r="AG102" s="8">
        <v>9</v>
      </c>
      <c r="AH102" s="8">
        <v>3</v>
      </c>
      <c r="AI102" s="8"/>
      <c r="AJ102" s="8"/>
      <c r="AK102" s="8"/>
      <c r="AL102" s="8"/>
    </row>
    <row r="103" spans="1:38" ht="15.75" x14ac:dyDescent="0.25">
      <c r="A103" s="60"/>
      <c r="B103" s="42"/>
      <c r="C103" s="43"/>
      <c r="D103" s="43"/>
      <c r="E103" s="7">
        <v>4300</v>
      </c>
      <c r="F103" s="8"/>
      <c r="G103" s="8"/>
      <c r="H103" s="8"/>
      <c r="I103" s="8"/>
      <c r="J103" s="8"/>
      <c r="K103" s="8">
        <v>1794.52</v>
      </c>
      <c r="L103" s="8"/>
      <c r="M103" s="8"/>
      <c r="N103" s="8">
        <v>1179</v>
      </c>
      <c r="O103" s="8"/>
      <c r="P103" s="8"/>
      <c r="Q103" s="8"/>
      <c r="R103" s="8"/>
      <c r="S103" s="8"/>
      <c r="T103" s="8"/>
      <c r="U103" s="8">
        <v>340.26</v>
      </c>
      <c r="V103" s="8"/>
      <c r="W103" s="8"/>
      <c r="X103" s="8"/>
      <c r="Y103" s="8"/>
      <c r="Z103" s="8"/>
      <c r="AA103" s="8"/>
      <c r="AB103" s="8"/>
      <c r="AC103" s="8">
        <v>7718.52</v>
      </c>
      <c r="AD103" s="8"/>
      <c r="AE103" s="8">
        <v>7567.2</v>
      </c>
      <c r="AF103" s="8">
        <v>1335</v>
      </c>
      <c r="AG103" s="8">
        <v>5172.3</v>
      </c>
      <c r="AH103" s="8">
        <v>4437</v>
      </c>
      <c r="AI103" s="8"/>
      <c r="AJ103" s="8"/>
      <c r="AK103" s="8">
        <v>34000</v>
      </c>
      <c r="AL103" s="8">
        <f>SUM(E103:AK103)</f>
        <v>67843.8</v>
      </c>
    </row>
    <row r="104" spans="1:38" ht="15.75" x14ac:dyDescent="0.25">
      <c r="A104" s="58">
        <v>51</v>
      </c>
      <c r="B104" s="42" t="s">
        <v>99</v>
      </c>
      <c r="C104" s="43"/>
      <c r="D104" s="43"/>
      <c r="E104" s="7"/>
      <c r="F104" s="11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>
        <v>8</v>
      </c>
      <c r="AF104" s="8"/>
      <c r="AG104" s="8"/>
      <c r="AH104" s="8"/>
      <c r="AI104" s="8"/>
      <c r="AJ104" s="8">
        <v>1890</v>
      </c>
      <c r="AK104" s="8"/>
      <c r="AL104" s="8"/>
    </row>
    <row r="105" spans="1:38" ht="15.75" x14ac:dyDescent="0.25">
      <c r="A105" s="59"/>
      <c r="B105" s="42"/>
      <c r="C105" s="43"/>
      <c r="D105" s="43"/>
      <c r="E105" s="7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>
        <v>10089.6</v>
      </c>
      <c r="AF105" s="8"/>
      <c r="AG105" s="8"/>
      <c r="AH105" s="8"/>
      <c r="AI105" s="8"/>
      <c r="AJ105" s="8">
        <v>37800</v>
      </c>
      <c r="AK105" s="8">
        <v>14000</v>
      </c>
      <c r="AL105" s="8">
        <f>SUM(E105:AK105)</f>
        <v>61889.599999999999</v>
      </c>
    </row>
    <row r="106" spans="1:38" ht="31.5" x14ac:dyDescent="0.25">
      <c r="A106" s="58">
        <v>52</v>
      </c>
      <c r="B106" s="42" t="s">
        <v>101</v>
      </c>
      <c r="C106" s="43"/>
      <c r="D106" s="43"/>
      <c r="E106" s="7"/>
      <c r="F106" s="11"/>
      <c r="G106" s="8"/>
      <c r="H106" s="8"/>
      <c r="I106" s="8"/>
      <c r="J106" s="8"/>
      <c r="K106" s="8"/>
      <c r="L106" s="8" t="s">
        <v>100</v>
      </c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>
        <v>8</v>
      </c>
      <c r="AF106" s="8">
        <v>20</v>
      </c>
      <c r="AG106" s="8">
        <v>37</v>
      </c>
      <c r="AH106" s="8">
        <v>1</v>
      </c>
      <c r="AI106" s="8"/>
      <c r="AJ106" s="8"/>
      <c r="AK106" s="8"/>
      <c r="AL106" s="8"/>
    </row>
    <row r="107" spans="1:38" ht="15.75" x14ac:dyDescent="0.25">
      <c r="A107" s="59"/>
      <c r="B107" s="42"/>
      <c r="C107" s="43"/>
      <c r="D107" s="43"/>
      <c r="E107" s="7"/>
      <c r="F107" s="8"/>
      <c r="G107" s="8"/>
      <c r="H107" s="8"/>
      <c r="I107" s="8"/>
      <c r="J107" s="8"/>
      <c r="K107" s="8"/>
      <c r="L107" s="8">
        <v>395876</v>
      </c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>
        <v>10089.6</v>
      </c>
      <c r="AF107" s="8">
        <v>2670</v>
      </c>
      <c r="AG107" s="8">
        <v>21263.9</v>
      </c>
      <c r="AH107" s="8">
        <v>1479</v>
      </c>
      <c r="AI107" s="8"/>
      <c r="AJ107" s="8"/>
      <c r="AK107" s="8">
        <v>23000</v>
      </c>
      <c r="AL107" s="8">
        <f>SUM(E107:AK107)</f>
        <v>454378.5</v>
      </c>
    </row>
    <row r="108" spans="1:38" ht="15.75" x14ac:dyDescent="0.25">
      <c r="A108" s="60">
        <v>53</v>
      </c>
      <c r="B108" s="42" t="s">
        <v>103</v>
      </c>
      <c r="C108" s="43"/>
      <c r="D108" s="43"/>
      <c r="E108" s="7"/>
      <c r="F108" s="11"/>
      <c r="G108" s="8"/>
      <c r="H108" s="8"/>
      <c r="I108" s="8"/>
      <c r="J108" s="8"/>
      <c r="K108" s="8"/>
      <c r="L108" s="8" t="s">
        <v>102</v>
      </c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>
        <v>20</v>
      </c>
      <c r="AD108" s="8"/>
      <c r="AE108" s="8">
        <v>8</v>
      </c>
      <c r="AF108" s="8"/>
      <c r="AG108" s="8"/>
      <c r="AH108" s="8"/>
      <c r="AI108" s="8"/>
      <c r="AJ108" s="8">
        <v>2824</v>
      </c>
      <c r="AK108" s="8"/>
      <c r="AL108" s="8"/>
    </row>
    <row r="109" spans="1:38" ht="15.75" x14ac:dyDescent="0.25">
      <c r="A109" s="60"/>
      <c r="B109" s="42"/>
      <c r="C109" s="43"/>
      <c r="D109" s="43"/>
      <c r="E109" s="7"/>
      <c r="F109" s="8"/>
      <c r="G109" s="8"/>
      <c r="H109" s="8"/>
      <c r="I109" s="8"/>
      <c r="J109" s="8"/>
      <c r="K109" s="8"/>
      <c r="L109" s="8">
        <v>492528</v>
      </c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>
        <v>38592.6</v>
      </c>
      <c r="AD109" s="8"/>
      <c r="AE109" s="8">
        <v>10089.6</v>
      </c>
      <c r="AF109" s="8"/>
      <c r="AG109" s="8"/>
      <c r="AH109" s="8"/>
      <c r="AI109" s="8"/>
      <c r="AJ109" s="8">
        <v>56484</v>
      </c>
      <c r="AK109" s="8">
        <v>32000</v>
      </c>
      <c r="AL109" s="8">
        <f>SUM(E109:AK109)</f>
        <v>629694.19999999995</v>
      </c>
    </row>
    <row r="110" spans="1:38" ht="15.75" x14ac:dyDescent="0.25">
      <c r="A110" s="58">
        <v>54</v>
      </c>
      <c r="B110" s="42" t="s">
        <v>104</v>
      </c>
      <c r="C110" s="43"/>
      <c r="D110" s="43"/>
      <c r="E110" s="7"/>
      <c r="F110" s="11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>
        <v>1</v>
      </c>
      <c r="V110" s="8">
        <v>2</v>
      </c>
      <c r="W110" s="8"/>
      <c r="X110" s="8"/>
      <c r="Y110" s="8"/>
      <c r="Z110" s="8"/>
      <c r="AA110" s="8"/>
      <c r="AB110" s="8"/>
      <c r="AC110" s="8"/>
      <c r="AD110" s="8"/>
      <c r="AE110" s="8">
        <v>17</v>
      </c>
      <c r="AF110" s="8">
        <v>20</v>
      </c>
      <c r="AG110" s="8">
        <v>17</v>
      </c>
      <c r="AH110" s="8">
        <v>3</v>
      </c>
      <c r="AI110" s="8"/>
      <c r="AJ110" s="8"/>
      <c r="AK110" s="8"/>
      <c r="AL110" s="7"/>
    </row>
    <row r="111" spans="1:38" ht="15.75" x14ac:dyDescent="0.25">
      <c r="A111" s="59"/>
      <c r="B111" s="42"/>
      <c r="C111" s="43"/>
      <c r="D111" s="43"/>
      <c r="E111" s="7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>
        <v>340.26</v>
      </c>
      <c r="V111" s="8">
        <v>1532</v>
      </c>
      <c r="W111" s="8"/>
      <c r="X111" s="8"/>
      <c r="Y111" s="8"/>
      <c r="Z111" s="8"/>
      <c r="AA111" s="8"/>
      <c r="AB111" s="8"/>
      <c r="AC111" s="8"/>
      <c r="AD111" s="8"/>
      <c r="AE111" s="8">
        <v>21440.400000000001</v>
      </c>
      <c r="AF111" s="8">
        <v>2670</v>
      </c>
      <c r="AG111" s="8">
        <v>9769.9</v>
      </c>
      <c r="AH111" s="8">
        <v>4437</v>
      </c>
      <c r="AI111" s="8"/>
      <c r="AJ111" s="8"/>
      <c r="AK111" s="8"/>
      <c r="AL111" s="7">
        <f>SUM(E111:AK111)</f>
        <v>40189.56</v>
      </c>
    </row>
    <row r="112" spans="1:38" ht="15.75" x14ac:dyDescent="0.25">
      <c r="A112" s="58">
        <v>55</v>
      </c>
      <c r="B112" s="42" t="s">
        <v>105</v>
      </c>
      <c r="C112" s="43"/>
      <c r="D112" s="43"/>
      <c r="E112" s="7"/>
      <c r="F112" s="11"/>
      <c r="G112" s="8"/>
      <c r="H112" s="8"/>
      <c r="I112" s="8"/>
      <c r="J112" s="8"/>
      <c r="K112" s="8"/>
      <c r="L112" s="8"/>
      <c r="M112" s="8"/>
      <c r="N112" s="8">
        <v>4</v>
      </c>
      <c r="O112" s="8"/>
      <c r="P112" s="8"/>
      <c r="Q112" s="8"/>
      <c r="R112" s="8">
        <v>2</v>
      </c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>
        <v>4</v>
      </c>
      <c r="AF112" s="8"/>
      <c r="AG112" s="8">
        <v>5</v>
      </c>
      <c r="AH112" s="8">
        <v>2</v>
      </c>
      <c r="AI112" s="8"/>
      <c r="AJ112" s="8">
        <v>1169</v>
      </c>
      <c r="AK112" s="8"/>
      <c r="AL112" s="7"/>
    </row>
    <row r="113" spans="1:38" ht="15.75" x14ac:dyDescent="0.25">
      <c r="A113" s="59"/>
      <c r="B113" s="42"/>
      <c r="C113" s="43"/>
      <c r="D113" s="43"/>
      <c r="E113" s="7"/>
      <c r="F113" s="8"/>
      <c r="G113" s="8"/>
      <c r="H113" s="8"/>
      <c r="I113" s="8"/>
      <c r="J113" s="8"/>
      <c r="K113" s="8"/>
      <c r="L113" s="8"/>
      <c r="M113" s="8"/>
      <c r="N113" s="8">
        <v>1572</v>
      </c>
      <c r="O113" s="8"/>
      <c r="P113" s="8"/>
      <c r="Q113" s="8"/>
      <c r="R113" s="8">
        <v>884</v>
      </c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>
        <v>5044.8</v>
      </c>
      <c r="AF113" s="8"/>
      <c r="AG113" s="8">
        <v>2873.5</v>
      </c>
      <c r="AH113" s="8">
        <v>2958</v>
      </c>
      <c r="AI113" s="8"/>
      <c r="AJ113" s="8">
        <v>23382</v>
      </c>
      <c r="AK113" s="8">
        <v>17000</v>
      </c>
      <c r="AL113" s="7">
        <f>SUM(E113:AK113)</f>
        <v>53714.3</v>
      </c>
    </row>
    <row r="114" spans="1:38" ht="15.75" x14ac:dyDescent="0.25">
      <c r="A114" s="60">
        <v>56</v>
      </c>
      <c r="B114" s="42" t="s">
        <v>106</v>
      </c>
      <c r="C114" s="43"/>
      <c r="D114" s="43"/>
      <c r="E114" s="7">
        <v>26.5</v>
      </c>
      <c r="F114" s="11"/>
      <c r="G114" s="8"/>
      <c r="H114" s="8"/>
      <c r="I114" s="8"/>
      <c r="J114" s="8"/>
      <c r="K114" s="8"/>
      <c r="L114" s="8"/>
      <c r="M114" s="8"/>
      <c r="N114" s="8">
        <v>5</v>
      </c>
      <c r="O114" s="8"/>
      <c r="P114" s="8"/>
      <c r="Q114" s="8"/>
      <c r="R114" s="8"/>
      <c r="S114" s="8"/>
      <c r="T114" s="8"/>
      <c r="U114" s="8">
        <v>1</v>
      </c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>
        <v>1</v>
      </c>
      <c r="AH114" s="8">
        <v>1</v>
      </c>
      <c r="AI114" s="8"/>
      <c r="AJ114" s="8">
        <v>625</v>
      </c>
      <c r="AK114" s="8"/>
      <c r="AL114" s="7"/>
    </row>
    <row r="115" spans="1:38" ht="15.75" x14ac:dyDescent="0.25">
      <c r="A115" s="60"/>
      <c r="B115" s="42"/>
      <c r="C115" s="43"/>
      <c r="D115" s="43"/>
      <c r="E115" s="7">
        <v>3486</v>
      </c>
      <c r="F115" s="8"/>
      <c r="G115" s="8"/>
      <c r="H115" s="8"/>
      <c r="I115" s="8"/>
      <c r="J115" s="8"/>
      <c r="K115" s="8"/>
      <c r="L115" s="8"/>
      <c r="M115" s="8"/>
      <c r="N115" s="8">
        <v>1965</v>
      </c>
      <c r="O115" s="8"/>
      <c r="P115" s="8"/>
      <c r="Q115" s="8"/>
      <c r="R115" s="8"/>
      <c r="S115" s="8"/>
      <c r="T115" s="8"/>
      <c r="U115" s="8">
        <v>340.26</v>
      </c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>
        <v>574.70000000000005</v>
      </c>
      <c r="AH115" s="8">
        <v>1479</v>
      </c>
      <c r="AI115" s="8"/>
      <c r="AJ115" s="8">
        <v>12501</v>
      </c>
      <c r="AK115" s="8">
        <v>4000</v>
      </c>
      <c r="AL115" s="7">
        <f>SUM(E115:AK115)</f>
        <v>24345.96</v>
      </c>
    </row>
    <row r="116" spans="1:38" ht="15.75" x14ac:dyDescent="0.25">
      <c r="A116" s="58">
        <v>57</v>
      </c>
      <c r="B116" s="42" t="s">
        <v>107</v>
      </c>
      <c r="C116" s="43"/>
      <c r="D116" s="43"/>
      <c r="E116" s="7">
        <v>4.4000000000000004</v>
      </c>
      <c r="F116" s="11"/>
      <c r="G116" s="8"/>
      <c r="H116" s="8"/>
      <c r="I116" s="8"/>
      <c r="J116" s="8"/>
      <c r="K116" s="8"/>
      <c r="L116" s="8"/>
      <c r="M116" s="8"/>
      <c r="N116" s="8">
        <v>3</v>
      </c>
      <c r="O116" s="8"/>
      <c r="P116" s="8"/>
      <c r="Q116" s="8"/>
      <c r="R116" s="8"/>
      <c r="S116" s="8"/>
      <c r="T116" s="8"/>
      <c r="U116" s="8">
        <v>1.5</v>
      </c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>
        <v>1</v>
      </c>
      <c r="AH116" s="8">
        <v>1</v>
      </c>
      <c r="AI116" s="8"/>
      <c r="AJ116" s="8">
        <v>625</v>
      </c>
      <c r="AK116" s="8"/>
      <c r="AL116" s="7"/>
    </row>
    <row r="117" spans="1:38" ht="15.75" x14ac:dyDescent="0.25">
      <c r="A117" s="59"/>
      <c r="B117" s="42"/>
      <c r="C117" s="43"/>
      <c r="D117" s="43"/>
      <c r="E117" s="7">
        <v>1377.6</v>
      </c>
      <c r="F117" s="8"/>
      <c r="G117" s="8"/>
      <c r="H117" s="8"/>
      <c r="I117" s="8"/>
      <c r="J117" s="8"/>
      <c r="K117" s="8"/>
      <c r="L117" s="8"/>
      <c r="M117" s="8"/>
      <c r="N117" s="8">
        <v>1179</v>
      </c>
      <c r="O117" s="8"/>
      <c r="P117" s="8"/>
      <c r="Q117" s="8"/>
      <c r="R117" s="8"/>
      <c r="S117" s="8"/>
      <c r="T117" s="8"/>
      <c r="U117" s="8">
        <v>510.39</v>
      </c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>
        <v>574.70000000000005</v>
      </c>
      <c r="AH117" s="8">
        <v>1479</v>
      </c>
      <c r="AI117" s="8"/>
      <c r="AJ117" s="8">
        <v>12501</v>
      </c>
      <c r="AK117" s="8">
        <v>4000</v>
      </c>
      <c r="AL117" s="7">
        <f>SUM(E117:AK117)</f>
        <v>21621.69</v>
      </c>
    </row>
    <row r="118" spans="1:38" ht="15.75" x14ac:dyDescent="0.25">
      <c r="A118" s="58">
        <v>58</v>
      </c>
      <c r="B118" s="42" t="s">
        <v>108</v>
      </c>
      <c r="C118" s="43"/>
      <c r="D118" s="43"/>
      <c r="E118" s="7"/>
      <c r="F118" s="11"/>
      <c r="G118" s="8"/>
      <c r="H118" s="8"/>
      <c r="I118" s="8"/>
      <c r="J118" s="8"/>
      <c r="K118" s="8"/>
      <c r="L118" s="8" t="s">
        <v>42</v>
      </c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>
        <v>2</v>
      </c>
      <c r="X118" s="8"/>
      <c r="Y118" s="8"/>
      <c r="Z118" s="8"/>
      <c r="AA118" s="8"/>
      <c r="AB118" s="8"/>
      <c r="AC118" s="8"/>
      <c r="AD118" s="8"/>
      <c r="AE118" s="8"/>
      <c r="AF118" s="8"/>
      <c r="AG118" s="8">
        <v>7</v>
      </c>
      <c r="AH118" s="8">
        <v>1</v>
      </c>
      <c r="AI118" s="8"/>
      <c r="AJ118" s="8"/>
      <c r="AK118" s="8"/>
      <c r="AL118" s="7"/>
    </row>
    <row r="119" spans="1:38" ht="15.75" x14ac:dyDescent="0.25">
      <c r="A119" s="59"/>
      <c r="B119" s="42"/>
      <c r="C119" s="43"/>
      <c r="D119" s="43"/>
      <c r="E119" s="7"/>
      <c r="F119" s="8"/>
      <c r="G119" s="8"/>
      <c r="H119" s="8"/>
      <c r="I119" s="8"/>
      <c r="J119" s="8"/>
      <c r="K119" s="8"/>
      <c r="L119" s="8">
        <v>244940</v>
      </c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>
        <v>1390</v>
      </c>
      <c r="X119" s="8"/>
      <c r="Y119" s="8"/>
      <c r="Z119" s="8"/>
      <c r="AA119" s="8"/>
      <c r="AB119" s="8"/>
      <c r="AC119" s="8"/>
      <c r="AD119" s="8"/>
      <c r="AE119" s="8"/>
      <c r="AF119" s="8"/>
      <c r="AG119" s="8">
        <v>4021.5</v>
      </c>
      <c r="AH119" s="8">
        <v>1479</v>
      </c>
      <c r="AI119" s="8"/>
      <c r="AJ119" s="8"/>
      <c r="AK119" s="8">
        <v>12000</v>
      </c>
      <c r="AL119" s="7">
        <f>SUM(E119:AK119)</f>
        <v>263830.5</v>
      </c>
    </row>
    <row r="120" spans="1:38" ht="15.75" x14ac:dyDescent="0.25">
      <c r="A120" s="60">
        <v>59</v>
      </c>
      <c r="B120" s="42" t="s">
        <v>109</v>
      </c>
      <c r="C120" s="43"/>
      <c r="D120" s="43"/>
      <c r="E120" s="7">
        <v>3.6</v>
      </c>
      <c r="F120" s="11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>
        <v>1</v>
      </c>
      <c r="AA120" s="8"/>
      <c r="AB120" s="8"/>
      <c r="AC120" s="8"/>
      <c r="AD120" s="8"/>
      <c r="AE120" s="8"/>
      <c r="AF120" s="8"/>
      <c r="AG120" s="8"/>
      <c r="AH120" s="8"/>
      <c r="AI120" s="8"/>
      <c r="AJ120" s="8">
        <v>432</v>
      </c>
      <c r="AK120" s="8"/>
      <c r="AL120" s="7"/>
    </row>
    <row r="121" spans="1:38" ht="15.75" x14ac:dyDescent="0.25">
      <c r="A121" s="60"/>
      <c r="B121" s="42"/>
      <c r="C121" s="43"/>
      <c r="D121" s="43"/>
      <c r="E121" s="7">
        <v>302.39999999999998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>
        <v>1553.81</v>
      </c>
      <c r="AA121" s="8"/>
      <c r="AB121" s="8"/>
      <c r="AC121" s="8"/>
      <c r="AD121" s="8"/>
      <c r="AE121" s="8"/>
      <c r="AF121" s="8"/>
      <c r="AG121" s="8"/>
      <c r="AH121" s="8"/>
      <c r="AI121" s="8"/>
      <c r="AJ121" s="8">
        <v>8640</v>
      </c>
      <c r="AK121" s="8">
        <v>7000</v>
      </c>
      <c r="AL121" s="7">
        <f>SUM(E121:AK121)</f>
        <v>17496.21</v>
      </c>
    </row>
    <row r="122" spans="1:38" ht="15.75" x14ac:dyDescent="0.25">
      <c r="A122" s="58">
        <v>60</v>
      </c>
      <c r="B122" s="42" t="s">
        <v>110</v>
      </c>
      <c r="C122" s="43"/>
      <c r="D122" s="43"/>
      <c r="E122" s="7"/>
      <c r="F122" s="11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>
        <v>362</v>
      </c>
      <c r="AK122" s="8"/>
      <c r="AL122" s="7"/>
    </row>
    <row r="123" spans="1:38" ht="15.75" x14ac:dyDescent="0.25">
      <c r="A123" s="59"/>
      <c r="B123" s="42"/>
      <c r="C123" s="43"/>
      <c r="D123" s="43"/>
      <c r="E123" s="7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>
        <v>7236</v>
      </c>
      <c r="AK123" s="8">
        <v>4000</v>
      </c>
      <c r="AL123" s="7">
        <f>SUM(E123:AK123)</f>
        <v>11236</v>
      </c>
    </row>
    <row r="124" spans="1:38" ht="15.75" x14ac:dyDescent="0.25">
      <c r="A124" s="58">
        <v>61</v>
      </c>
      <c r="B124" s="42" t="s">
        <v>111</v>
      </c>
      <c r="C124" s="43"/>
      <c r="D124" s="43"/>
      <c r="E124" s="7"/>
      <c r="F124" s="11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>
        <v>4</v>
      </c>
      <c r="AA124" s="8">
        <v>2</v>
      </c>
      <c r="AB124" s="8">
        <v>10</v>
      </c>
      <c r="AC124" s="8">
        <v>6</v>
      </c>
      <c r="AD124" s="8"/>
      <c r="AE124" s="8">
        <v>8</v>
      </c>
      <c r="AF124" s="8">
        <v>10</v>
      </c>
      <c r="AG124" s="8">
        <v>7</v>
      </c>
      <c r="AH124" s="8">
        <v>2</v>
      </c>
      <c r="AI124" s="8"/>
      <c r="AJ124" s="8">
        <v>1392</v>
      </c>
      <c r="AK124" s="8"/>
      <c r="AL124" s="7"/>
    </row>
    <row r="125" spans="1:38" ht="15.75" x14ac:dyDescent="0.25">
      <c r="A125" s="59"/>
      <c r="B125" s="42"/>
      <c r="C125" s="43"/>
      <c r="D125" s="43"/>
      <c r="E125" s="7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>
        <v>6215.24</v>
      </c>
      <c r="AA125" s="8">
        <v>3107.62</v>
      </c>
      <c r="AB125" s="8">
        <v>20392</v>
      </c>
      <c r="AC125" s="8">
        <v>11577.78</v>
      </c>
      <c r="AD125" s="8"/>
      <c r="AE125" s="8">
        <v>10089.6</v>
      </c>
      <c r="AF125" s="8">
        <v>1335</v>
      </c>
      <c r="AG125" s="8">
        <v>4022.9</v>
      </c>
      <c r="AH125" s="8">
        <v>2958</v>
      </c>
      <c r="AI125" s="8"/>
      <c r="AJ125" s="8">
        <v>27837</v>
      </c>
      <c r="AK125" s="8">
        <v>21000</v>
      </c>
      <c r="AL125" s="7">
        <f>SUM(E125:AK125)</f>
        <v>108535.14</v>
      </c>
    </row>
    <row r="126" spans="1:38" ht="15.75" x14ac:dyDescent="0.25">
      <c r="A126" s="60">
        <v>62</v>
      </c>
      <c r="B126" s="42" t="s">
        <v>112</v>
      </c>
      <c r="C126" s="43"/>
      <c r="D126" s="43"/>
      <c r="E126" s="7">
        <v>4.8</v>
      </c>
      <c r="F126" s="11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7"/>
    </row>
    <row r="127" spans="1:38" ht="15.75" x14ac:dyDescent="0.25">
      <c r="A127" s="60"/>
      <c r="B127" s="42"/>
      <c r="C127" s="43"/>
      <c r="D127" s="43"/>
      <c r="E127" s="7">
        <v>403.2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>
        <v>6000</v>
      </c>
      <c r="AL127" s="7">
        <f>SUM(E127:AK127)</f>
        <v>6403.2</v>
      </c>
    </row>
    <row r="128" spans="1:38" ht="15.75" x14ac:dyDescent="0.25">
      <c r="A128" s="58">
        <v>63</v>
      </c>
      <c r="B128" s="42" t="s">
        <v>113</v>
      </c>
      <c r="C128" s="43"/>
      <c r="D128" s="43"/>
      <c r="E128" s="7"/>
      <c r="F128" s="11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>
        <v>30</v>
      </c>
      <c r="AC128" s="8"/>
      <c r="AD128" s="8"/>
      <c r="AE128" s="8">
        <v>53</v>
      </c>
      <c r="AF128" s="8"/>
      <c r="AG128" s="8">
        <v>9</v>
      </c>
      <c r="AH128" s="8">
        <v>2</v>
      </c>
      <c r="AI128" s="8"/>
      <c r="AJ128" s="8"/>
      <c r="AK128" s="8"/>
      <c r="AL128" s="7"/>
    </row>
    <row r="129" spans="1:38" ht="15.75" x14ac:dyDescent="0.25">
      <c r="A129" s="59"/>
      <c r="B129" s="42"/>
      <c r="C129" s="43"/>
      <c r="D129" s="43"/>
      <c r="E129" s="7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>
        <v>61176</v>
      </c>
      <c r="AC129" s="8"/>
      <c r="AD129" s="8"/>
      <c r="AE129" s="8">
        <v>66843.600000000006</v>
      </c>
      <c r="AF129" s="8"/>
      <c r="AG129" s="8">
        <v>5172.3</v>
      </c>
      <c r="AH129" s="8">
        <v>2958</v>
      </c>
      <c r="AI129" s="8"/>
      <c r="AJ129" s="8"/>
      <c r="AK129" s="8">
        <v>18000</v>
      </c>
      <c r="AL129" s="7">
        <f>SUM(E129:AK129)</f>
        <v>154149.9</v>
      </c>
    </row>
    <row r="130" spans="1:38" ht="15.75" x14ac:dyDescent="0.25">
      <c r="A130" s="58">
        <v>64</v>
      </c>
      <c r="B130" s="42" t="s">
        <v>114</v>
      </c>
      <c r="C130" s="43"/>
      <c r="D130" s="43"/>
      <c r="E130" s="7"/>
      <c r="F130" s="11"/>
      <c r="G130" s="8"/>
      <c r="H130" s="8"/>
      <c r="I130" s="8"/>
      <c r="J130" s="8"/>
      <c r="K130" s="8"/>
      <c r="L130" s="8" t="s">
        <v>42</v>
      </c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>
        <v>2</v>
      </c>
      <c r="AA130" s="8"/>
      <c r="AB130" s="8"/>
      <c r="AC130" s="8"/>
      <c r="AD130" s="8"/>
      <c r="AE130" s="8"/>
      <c r="AF130" s="8">
        <v>5</v>
      </c>
      <c r="AG130" s="8">
        <v>14</v>
      </c>
      <c r="AH130" s="8">
        <v>1</v>
      </c>
      <c r="AI130" s="8"/>
      <c r="AJ130" s="8">
        <v>562</v>
      </c>
      <c r="AK130" s="8"/>
      <c r="AL130" s="7"/>
    </row>
    <row r="131" spans="1:38" ht="15.75" x14ac:dyDescent="0.25">
      <c r="A131" s="59"/>
      <c r="B131" s="42"/>
      <c r="C131" s="43"/>
      <c r="D131" s="43"/>
      <c r="E131" s="7"/>
      <c r="F131" s="8"/>
      <c r="G131" s="8"/>
      <c r="H131" s="8"/>
      <c r="I131" s="8"/>
      <c r="J131" s="8"/>
      <c r="K131" s="8"/>
      <c r="L131" s="8">
        <v>157556</v>
      </c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>
        <v>3107.62</v>
      </c>
      <c r="AA131" s="8"/>
      <c r="AB131" s="8"/>
      <c r="AC131" s="8"/>
      <c r="AD131" s="8"/>
      <c r="AE131" s="8"/>
      <c r="AF131" s="8">
        <v>667.5</v>
      </c>
      <c r="AG131" s="8">
        <v>8045.8</v>
      </c>
      <c r="AH131" s="8">
        <v>1479</v>
      </c>
      <c r="AI131" s="8"/>
      <c r="AJ131" s="8">
        <v>11232</v>
      </c>
      <c r="AK131" s="8">
        <v>13000</v>
      </c>
      <c r="AL131" s="7">
        <f>SUM(E131:AK131)</f>
        <v>195087.91999999998</v>
      </c>
    </row>
    <row r="132" spans="1:38" ht="15.75" x14ac:dyDescent="0.25">
      <c r="A132" s="60">
        <v>65</v>
      </c>
      <c r="B132" s="42" t="s">
        <v>115</v>
      </c>
      <c r="C132" s="43"/>
      <c r="D132" s="43"/>
      <c r="E132" s="7"/>
      <c r="F132" s="11"/>
      <c r="G132" s="8"/>
      <c r="H132" s="8"/>
      <c r="I132" s="8"/>
      <c r="J132" s="8"/>
      <c r="K132" s="8"/>
      <c r="L132" s="8"/>
      <c r="M132" s="8"/>
      <c r="N132" s="8">
        <v>3</v>
      </c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>
        <v>8</v>
      </c>
      <c r="AF132" s="8"/>
      <c r="AG132" s="8"/>
      <c r="AH132" s="8"/>
      <c r="AI132" s="8"/>
      <c r="AJ132" s="8">
        <v>749</v>
      </c>
      <c r="AK132" s="8"/>
      <c r="AL132" s="7"/>
    </row>
    <row r="133" spans="1:38" ht="15.75" x14ac:dyDescent="0.25">
      <c r="A133" s="60"/>
      <c r="B133" s="42"/>
      <c r="C133" s="43"/>
      <c r="D133" s="43"/>
      <c r="E133" s="7"/>
      <c r="F133" s="8"/>
      <c r="G133" s="8"/>
      <c r="H133" s="8"/>
      <c r="I133" s="8"/>
      <c r="J133" s="8"/>
      <c r="K133" s="8"/>
      <c r="L133" s="8"/>
      <c r="M133" s="8"/>
      <c r="N133" s="8">
        <v>1179</v>
      </c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>
        <v>10089.6</v>
      </c>
      <c r="AF133" s="8"/>
      <c r="AG133" s="8"/>
      <c r="AH133" s="8"/>
      <c r="AI133" s="8"/>
      <c r="AJ133" s="8">
        <v>14985</v>
      </c>
      <c r="AK133" s="8">
        <v>14000</v>
      </c>
      <c r="AL133" s="7">
        <f>SUM(E133:AK133)</f>
        <v>40253.599999999999</v>
      </c>
    </row>
    <row r="134" spans="1:38" ht="15.75" x14ac:dyDescent="0.25">
      <c r="A134" s="58">
        <v>66</v>
      </c>
      <c r="B134" s="42" t="s">
        <v>116</v>
      </c>
      <c r="C134" s="43"/>
      <c r="D134" s="43"/>
      <c r="E134" s="7"/>
      <c r="F134" s="11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>
        <v>586</v>
      </c>
      <c r="AK134" s="8"/>
      <c r="AL134" s="7"/>
    </row>
    <row r="135" spans="1:38" ht="15.75" x14ac:dyDescent="0.25">
      <c r="A135" s="59"/>
      <c r="B135" s="42"/>
      <c r="C135" s="43"/>
      <c r="D135" s="43"/>
      <c r="E135" s="7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>
        <v>11718</v>
      </c>
      <c r="AK135" s="8">
        <v>9000</v>
      </c>
      <c r="AL135" s="7">
        <f>SUM(E135:AK135)</f>
        <v>20718</v>
      </c>
    </row>
    <row r="136" spans="1:38" ht="15.75" x14ac:dyDescent="0.25">
      <c r="A136" s="58">
        <v>67</v>
      </c>
      <c r="B136" s="42" t="s">
        <v>117</v>
      </c>
      <c r="C136" s="43"/>
      <c r="D136" s="43"/>
      <c r="E136" s="7">
        <v>2.4</v>
      </c>
      <c r="F136" s="11"/>
      <c r="G136" s="8"/>
      <c r="H136" s="8"/>
      <c r="I136" s="8"/>
      <c r="J136" s="8"/>
      <c r="K136" s="8">
        <v>15</v>
      </c>
      <c r="L136" s="8"/>
      <c r="M136" s="8"/>
      <c r="N136" s="8"/>
      <c r="O136" s="8"/>
      <c r="P136" s="8"/>
      <c r="Q136" s="8">
        <v>0.6</v>
      </c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>
        <v>571</v>
      </c>
      <c r="AK136" s="8"/>
      <c r="AL136" s="8"/>
    </row>
    <row r="137" spans="1:38" ht="15.75" x14ac:dyDescent="0.25">
      <c r="A137" s="59"/>
      <c r="B137" s="42"/>
      <c r="C137" s="43"/>
      <c r="D137" s="43"/>
      <c r="E137" s="7">
        <v>201.6</v>
      </c>
      <c r="F137" s="8"/>
      <c r="G137" s="8"/>
      <c r="H137" s="8"/>
      <c r="I137" s="8"/>
      <c r="J137" s="8"/>
      <c r="K137" s="8">
        <v>1583.4</v>
      </c>
      <c r="L137" s="8"/>
      <c r="M137" s="8"/>
      <c r="N137" s="8"/>
      <c r="O137" s="8"/>
      <c r="P137" s="8"/>
      <c r="Q137" s="8">
        <v>52.53</v>
      </c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>
        <v>11421</v>
      </c>
      <c r="AK137" s="8">
        <v>6000</v>
      </c>
      <c r="AL137" s="8">
        <f>SUM(E137:AK137)</f>
        <v>19258.53</v>
      </c>
    </row>
    <row r="138" spans="1:38" ht="15.75" x14ac:dyDescent="0.25">
      <c r="A138" s="60">
        <v>68</v>
      </c>
      <c r="B138" s="42" t="s">
        <v>118</v>
      </c>
      <c r="C138" s="43"/>
      <c r="D138" s="43"/>
      <c r="E138" s="7"/>
      <c r="F138" s="11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>
        <v>5</v>
      </c>
      <c r="S138" s="8"/>
      <c r="T138" s="8">
        <v>3</v>
      </c>
      <c r="U138" s="8"/>
      <c r="V138" s="8"/>
      <c r="W138" s="8"/>
      <c r="X138" s="8"/>
      <c r="Y138" s="8"/>
      <c r="Z138" s="8"/>
      <c r="AA138" s="8"/>
      <c r="AB138" s="8">
        <v>5</v>
      </c>
      <c r="AC138" s="8">
        <v>10</v>
      </c>
      <c r="AD138" s="8">
        <v>34</v>
      </c>
      <c r="AE138" s="8">
        <v>37</v>
      </c>
      <c r="AF138" s="8">
        <v>10</v>
      </c>
      <c r="AG138" s="8"/>
      <c r="AH138" s="8">
        <v>16</v>
      </c>
      <c r="AI138" s="8"/>
      <c r="AJ138" s="8"/>
      <c r="AK138" s="8"/>
      <c r="AL138" s="8"/>
    </row>
    <row r="139" spans="1:38" ht="15.75" x14ac:dyDescent="0.25">
      <c r="A139" s="60"/>
      <c r="B139" s="42"/>
      <c r="C139" s="43"/>
      <c r="D139" s="43"/>
      <c r="E139" s="7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>
        <v>2210</v>
      </c>
      <c r="S139" s="8"/>
      <c r="T139" s="8">
        <v>18003</v>
      </c>
      <c r="U139" s="8"/>
      <c r="V139" s="8"/>
      <c r="W139" s="8"/>
      <c r="X139" s="8"/>
      <c r="Y139" s="8"/>
      <c r="Z139" s="8"/>
      <c r="AA139" s="8"/>
      <c r="AB139" s="8">
        <v>10196</v>
      </c>
      <c r="AC139" s="8">
        <v>19296.3</v>
      </c>
      <c r="AD139" s="8">
        <v>106292.5</v>
      </c>
      <c r="AE139" s="8">
        <v>46664.4</v>
      </c>
      <c r="AF139" s="8">
        <v>1335</v>
      </c>
      <c r="AG139" s="8"/>
      <c r="AH139" s="8">
        <v>9195.2000000000007</v>
      </c>
      <c r="AI139" s="8"/>
      <c r="AJ139" s="8"/>
      <c r="AK139" s="8">
        <v>35000</v>
      </c>
      <c r="AL139" s="8">
        <f>SUM(E139:AK139)</f>
        <v>248192.4</v>
      </c>
    </row>
    <row r="140" spans="1:38" ht="15.75" x14ac:dyDescent="0.25">
      <c r="A140" s="58">
        <v>69</v>
      </c>
      <c r="B140" s="42" t="s">
        <v>119</v>
      </c>
      <c r="C140" s="43"/>
      <c r="D140" s="43"/>
      <c r="E140" s="7"/>
      <c r="F140" s="11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>
        <v>2</v>
      </c>
      <c r="S140" s="8"/>
      <c r="T140" s="8"/>
      <c r="U140" s="8"/>
      <c r="V140" s="8"/>
      <c r="W140" s="8"/>
      <c r="X140" s="8"/>
      <c r="Y140" s="8"/>
      <c r="Z140" s="8"/>
      <c r="AA140" s="8">
        <v>6</v>
      </c>
      <c r="AB140" s="8">
        <v>5</v>
      </c>
      <c r="AC140" s="8">
        <v>6</v>
      </c>
      <c r="AD140" s="8">
        <v>2</v>
      </c>
      <c r="AE140" s="8">
        <v>24</v>
      </c>
      <c r="AF140" s="8">
        <v>20</v>
      </c>
      <c r="AG140" s="8">
        <v>79</v>
      </c>
      <c r="AH140" s="8">
        <v>30</v>
      </c>
      <c r="AI140" s="8"/>
      <c r="AJ140" s="8"/>
      <c r="AK140" s="8"/>
      <c r="AL140" s="8"/>
    </row>
    <row r="141" spans="1:38" ht="15.75" x14ac:dyDescent="0.25">
      <c r="A141" s="59"/>
      <c r="B141" s="42"/>
      <c r="C141" s="43"/>
      <c r="D141" s="43"/>
      <c r="E141" s="7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>
        <v>884</v>
      </c>
      <c r="S141" s="8"/>
      <c r="T141" s="8"/>
      <c r="U141" s="8"/>
      <c r="V141" s="8"/>
      <c r="W141" s="8"/>
      <c r="X141" s="8"/>
      <c r="Y141" s="8"/>
      <c r="Z141" s="8"/>
      <c r="AA141" s="8">
        <v>9322.86</v>
      </c>
      <c r="AB141" s="8">
        <v>10196</v>
      </c>
      <c r="AC141" s="8">
        <v>11577.78</v>
      </c>
      <c r="AD141" s="8">
        <v>6252.5</v>
      </c>
      <c r="AE141" s="8">
        <v>30268.799999999999</v>
      </c>
      <c r="AF141" s="8">
        <v>2670</v>
      </c>
      <c r="AG141" s="8">
        <v>45401.3</v>
      </c>
      <c r="AH141" s="8">
        <v>44370</v>
      </c>
      <c r="AI141" s="8"/>
      <c r="AJ141" s="8"/>
      <c r="AK141" s="8">
        <v>60000</v>
      </c>
      <c r="AL141" s="8">
        <f>SUM(E141:AK141)</f>
        <v>220943.24</v>
      </c>
    </row>
    <row r="142" spans="1:38" ht="15.75" x14ac:dyDescent="0.25">
      <c r="A142" s="58">
        <v>70</v>
      </c>
      <c r="B142" s="42" t="s">
        <v>120</v>
      </c>
      <c r="C142" s="43"/>
      <c r="D142" s="43"/>
      <c r="E142" s="7"/>
      <c r="F142" s="11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>
        <v>12</v>
      </c>
      <c r="U142" s="8"/>
      <c r="V142" s="8"/>
      <c r="W142" s="8"/>
      <c r="X142" s="8"/>
      <c r="Y142" s="8"/>
      <c r="Z142" s="8">
        <v>2</v>
      </c>
      <c r="AA142" s="8">
        <v>8</v>
      </c>
      <c r="AB142" s="8">
        <v>5</v>
      </c>
      <c r="AC142" s="8">
        <v>40</v>
      </c>
      <c r="AD142" s="8">
        <v>3</v>
      </c>
      <c r="AE142" s="8">
        <v>27</v>
      </c>
      <c r="AF142" s="8">
        <v>80</v>
      </c>
      <c r="AG142" s="8">
        <v>119</v>
      </c>
      <c r="AH142" s="8">
        <v>42</v>
      </c>
      <c r="AI142" s="8"/>
      <c r="AJ142" s="8"/>
      <c r="AK142" s="8"/>
      <c r="AL142" s="8"/>
    </row>
    <row r="143" spans="1:38" ht="15.75" x14ac:dyDescent="0.25">
      <c r="A143" s="59"/>
      <c r="B143" s="42"/>
      <c r="C143" s="43"/>
      <c r="D143" s="43"/>
      <c r="E143" s="7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>
        <v>72012</v>
      </c>
      <c r="U143" s="8"/>
      <c r="V143" s="8"/>
      <c r="W143" s="8"/>
      <c r="X143" s="8"/>
      <c r="Y143" s="8"/>
      <c r="Z143" s="8">
        <v>3107.62</v>
      </c>
      <c r="AA143" s="8">
        <v>12430.48</v>
      </c>
      <c r="AB143" s="8">
        <v>10196</v>
      </c>
      <c r="AC143" s="8">
        <v>77185.2</v>
      </c>
      <c r="AD143" s="8">
        <v>9378.75</v>
      </c>
      <c r="AE143" s="8">
        <v>34052.400000000001</v>
      </c>
      <c r="AF143" s="8">
        <v>10680</v>
      </c>
      <c r="AG143" s="8">
        <v>68389.3</v>
      </c>
      <c r="AH143" s="8">
        <v>62118</v>
      </c>
      <c r="AI143" s="8"/>
      <c r="AJ143" s="8"/>
      <c r="AK143" s="8">
        <v>85000</v>
      </c>
      <c r="AL143" s="8">
        <f>SUM(E143:AK143)</f>
        <v>444549.75</v>
      </c>
    </row>
    <row r="144" spans="1:38" ht="15.75" x14ac:dyDescent="0.25">
      <c r="A144" s="60">
        <v>71</v>
      </c>
      <c r="B144" s="42" t="s">
        <v>121</v>
      </c>
      <c r="C144" s="43"/>
      <c r="D144" s="43"/>
      <c r="E144" s="7"/>
      <c r="F144" s="11"/>
      <c r="G144" s="8"/>
      <c r="H144" s="8"/>
      <c r="I144" s="8"/>
      <c r="J144" s="8"/>
      <c r="K144" s="8"/>
      <c r="L144" s="8"/>
      <c r="M144" s="8"/>
      <c r="N144" s="8">
        <v>3.5</v>
      </c>
      <c r="O144" s="8"/>
      <c r="P144" s="8"/>
      <c r="Q144" s="8"/>
      <c r="R144" s="8"/>
      <c r="S144" s="8"/>
      <c r="T144" s="8">
        <v>2</v>
      </c>
      <c r="U144" s="8"/>
      <c r="V144" s="8"/>
      <c r="W144" s="8">
        <v>2</v>
      </c>
      <c r="X144" s="8"/>
      <c r="Y144" s="8"/>
      <c r="Z144" s="8"/>
      <c r="AA144" s="8"/>
      <c r="AB144" s="8">
        <v>5</v>
      </c>
      <c r="AC144" s="8">
        <v>14</v>
      </c>
      <c r="AD144" s="8"/>
      <c r="AE144" s="8">
        <v>22</v>
      </c>
      <c r="AF144" s="8">
        <v>80</v>
      </c>
      <c r="AG144" s="8">
        <v>79</v>
      </c>
      <c r="AH144" s="8">
        <v>37</v>
      </c>
      <c r="AI144" s="8"/>
      <c r="AJ144" s="8"/>
      <c r="AK144" s="8"/>
      <c r="AL144" s="8"/>
    </row>
    <row r="145" spans="1:38" ht="15.75" x14ac:dyDescent="0.25">
      <c r="A145" s="60"/>
      <c r="B145" s="42"/>
      <c r="C145" s="43"/>
      <c r="D145" s="43"/>
      <c r="E145" s="7"/>
      <c r="F145" s="8"/>
      <c r="G145" s="8"/>
      <c r="H145" s="8"/>
      <c r="I145" s="8"/>
      <c r="J145" s="8"/>
      <c r="K145" s="8"/>
      <c r="L145" s="8"/>
      <c r="M145" s="8"/>
      <c r="N145" s="8">
        <v>1375.5</v>
      </c>
      <c r="O145" s="8"/>
      <c r="P145" s="8"/>
      <c r="Q145" s="8"/>
      <c r="R145" s="8"/>
      <c r="S145" s="8"/>
      <c r="T145" s="8">
        <v>12002</v>
      </c>
      <c r="U145" s="8"/>
      <c r="V145" s="8"/>
      <c r="W145" s="8">
        <v>1390</v>
      </c>
      <c r="X145" s="8"/>
      <c r="Y145" s="8"/>
      <c r="Z145" s="8"/>
      <c r="AA145" s="8"/>
      <c r="AB145" s="8">
        <v>10196</v>
      </c>
      <c r="AC145" s="8">
        <v>27014.82</v>
      </c>
      <c r="AD145" s="8"/>
      <c r="AE145" s="8">
        <v>27746.400000000001</v>
      </c>
      <c r="AF145" s="8">
        <v>10680</v>
      </c>
      <c r="AG145" s="8">
        <v>45401.3</v>
      </c>
      <c r="AH145" s="8">
        <v>54723</v>
      </c>
      <c r="AI145" s="8"/>
      <c r="AJ145" s="8"/>
      <c r="AK145" s="8">
        <v>75000</v>
      </c>
      <c r="AL145" s="8">
        <f>SUM(E145:AK145)</f>
        <v>265529.02</v>
      </c>
    </row>
    <row r="146" spans="1:38" ht="15.75" x14ac:dyDescent="0.25">
      <c r="A146" s="58">
        <v>72</v>
      </c>
      <c r="B146" s="42" t="s">
        <v>122</v>
      </c>
      <c r="C146" s="43"/>
      <c r="D146" s="43"/>
      <c r="E146" s="7">
        <v>5</v>
      </c>
      <c r="F146" s="11"/>
      <c r="G146" s="8"/>
      <c r="H146" s="8"/>
      <c r="I146" s="8"/>
      <c r="J146" s="8"/>
      <c r="K146" s="8">
        <v>17</v>
      </c>
      <c r="L146" s="8" t="s">
        <v>51</v>
      </c>
      <c r="M146" s="8"/>
      <c r="N146" s="8"/>
      <c r="O146" s="8"/>
      <c r="P146" s="8"/>
      <c r="Q146" s="8"/>
      <c r="R146" s="8"/>
      <c r="S146" s="8"/>
      <c r="T146" s="8"/>
      <c r="U146" s="8">
        <v>1</v>
      </c>
      <c r="V146" s="8"/>
      <c r="W146" s="8"/>
      <c r="X146" s="8"/>
      <c r="Y146" s="8"/>
      <c r="Z146" s="8"/>
      <c r="AA146" s="8"/>
      <c r="AB146" s="8">
        <v>10</v>
      </c>
      <c r="AC146" s="8">
        <v>10</v>
      </c>
      <c r="AD146" s="8"/>
      <c r="AE146" s="8">
        <v>12</v>
      </c>
      <c r="AF146" s="8">
        <v>10</v>
      </c>
      <c r="AG146" s="8">
        <v>17</v>
      </c>
      <c r="AH146" s="8">
        <v>1</v>
      </c>
      <c r="AI146" s="8"/>
      <c r="AJ146" s="8"/>
      <c r="AK146" s="8"/>
      <c r="AL146" s="7"/>
    </row>
    <row r="147" spans="1:38" ht="15.75" x14ac:dyDescent="0.25">
      <c r="A147" s="59"/>
      <c r="B147" s="42"/>
      <c r="C147" s="43"/>
      <c r="D147" s="43"/>
      <c r="E147" s="7">
        <v>1075</v>
      </c>
      <c r="F147" s="8"/>
      <c r="G147" s="8"/>
      <c r="H147" s="8"/>
      <c r="I147" s="8"/>
      <c r="J147" s="8"/>
      <c r="K147" s="8">
        <v>1794.52</v>
      </c>
      <c r="L147" s="8">
        <v>139020</v>
      </c>
      <c r="M147" s="8"/>
      <c r="N147" s="8"/>
      <c r="O147" s="8"/>
      <c r="P147" s="8"/>
      <c r="Q147" s="8"/>
      <c r="R147" s="8"/>
      <c r="S147" s="8"/>
      <c r="T147" s="8"/>
      <c r="U147" s="8">
        <v>340.26</v>
      </c>
      <c r="V147" s="8"/>
      <c r="W147" s="8"/>
      <c r="X147" s="8"/>
      <c r="Y147" s="8"/>
      <c r="Z147" s="8"/>
      <c r="AA147" s="8"/>
      <c r="AB147" s="8">
        <v>20392</v>
      </c>
      <c r="AC147" s="8">
        <v>19296.3</v>
      </c>
      <c r="AD147" s="8"/>
      <c r="AE147" s="8">
        <v>15134.4</v>
      </c>
      <c r="AF147" s="8">
        <v>1335</v>
      </c>
      <c r="AG147" s="8">
        <v>9769.9</v>
      </c>
      <c r="AH147" s="8">
        <v>1479</v>
      </c>
      <c r="AI147" s="8"/>
      <c r="AJ147" s="8"/>
      <c r="AK147" s="8"/>
      <c r="AL147" s="7">
        <f>SUM(E147:AK147)</f>
        <v>209636.37999999998</v>
      </c>
    </row>
    <row r="148" spans="1:38" ht="15.75" x14ac:dyDescent="0.25">
      <c r="A148" s="58">
        <v>73</v>
      </c>
      <c r="B148" s="42" t="s">
        <v>123</v>
      </c>
      <c r="C148" s="43"/>
      <c r="D148" s="43"/>
      <c r="E148" s="7">
        <v>12</v>
      </c>
      <c r="F148" s="11"/>
      <c r="G148" s="8"/>
      <c r="H148" s="8"/>
      <c r="I148" s="8"/>
      <c r="J148" s="8"/>
      <c r="K148" s="8">
        <v>17</v>
      </c>
      <c r="L148" s="8"/>
      <c r="M148" s="8"/>
      <c r="N148" s="8"/>
      <c r="O148" s="8">
        <v>2</v>
      </c>
      <c r="P148" s="8"/>
      <c r="Q148" s="8"/>
      <c r="R148" s="8"/>
      <c r="S148" s="8"/>
      <c r="T148" s="8"/>
      <c r="U148" s="8">
        <v>1</v>
      </c>
      <c r="V148" s="8"/>
      <c r="W148" s="8"/>
      <c r="X148" s="8"/>
      <c r="Y148" s="8"/>
      <c r="Z148" s="8"/>
      <c r="AA148" s="8"/>
      <c r="AB148" s="8"/>
      <c r="AC148" s="8"/>
      <c r="AD148" s="8"/>
      <c r="AE148" s="8">
        <v>8</v>
      </c>
      <c r="AF148" s="8">
        <v>5</v>
      </c>
      <c r="AG148" s="8">
        <v>10</v>
      </c>
      <c r="AH148" s="8">
        <v>2</v>
      </c>
      <c r="AI148" s="8"/>
      <c r="AJ148" s="8">
        <v>1374</v>
      </c>
      <c r="AK148" s="8"/>
      <c r="AL148" s="7"/>
    </row>
    <row r="149" spans="1:38" ht="15.75" x14ac:dyDescent="0.25">
      <c r="A149" s="59"/>
      <c r="B149" s="42"/>
      <c r="C149" s="43"/>
      <c r="D149" s="43"/>
      <c r="E149" s="7">
        <v>7056</v>
      </c>
      <c r="F149" s="8"/>
      <c r="G149" s="8"/>
      <c r="H149" s="8"/>
      <c r="I149" s="8"/>
      <c r="J149" s="8"/>
      <c r="K149" s="8">
        <v>1794.52</v>
      </c>
      <c r="L149" s="8"/>
      <c r="M149" s="8"/>
      <c r="N149" s="8"/>
      <c r="O149" s="8">
        <v>785.76</v>
      </c>
      <c r="P149" s="8"/>
      <c r="Q149" s="8"/>
      <c r="R149" s="8"/>
      <c r="S149" s="8"/>
      <c r="T149" s="8"/>
      <c r="U149" s="8">
        <v>340.26</v>
      </c>
      <c r="V149" s="8"/>
      <c r="W149" s="8"/>
      <c r="X149" s="8"/>
      <c r="Y149" s="8"/>
      <c r="Z149" s="8"/>
      <c r="AA149" s="8"/>
      <c r="AB149" s="8"/>
      <c r="AC149" s="8"/>
      <c r="AD149" s="8"/>
      <c r="AE149" s="8">
        <v>10089.6</v>
      </c>
      <c r="AF149" s="8">
        <v>667.5</v>
      </c>
      <c r="AG149" s="8">
        <v>5747</v>
      </c>
      <c r="AH149" s="8">
        <v>2958</v>
      </c>
      <c r="AI149" s="8"/>
      <c r="AJ149" s="8">
        <v>27486</v>
      </c>
      <c r="AK149" s="8">
        <v>13000</v>
      </c>
      <c r="AL149" s="7">
        <f>SUM(E149:AK149)</f>
        <v>69924.639999999999</v>
      </c>
    </row>
    <row r="150" spans="1:38" ht="15.75" x14ac:dyDescent="0.25">
      <c r="A150" s="60">
        <v>74</v>
      </c>
      <c r="B150" s="42" t="s">
        <v>124</v>
      </c>
      <c r="C150" s="43"/>
      <c r="D150" s="43"/>
      <c r="E150" s="7">
        <v>11</v>
      </c>
      <c r="F150" s="11"/>
      <c r="G150" s="8"/>
      <c r="H150" s="8"/>
      <c r="I150" s="8"/>
      <c r="J150" s="8"/>
      <c r="K150" s="8">
        <v>19</v>
      </c>
      <c r="L150" s="8"/>
      <c r="M150" s="8"/>
      <c r="N150" s="8"/>
      <c r="O150" s="8">
        <v>1</v>
      </c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>
        <v>8</v>
      </c>
      <c r="AF150" s="8"/>
      <c r="AG150" s="8">
        <v>4</v>
      </c>
      <c r="AH150" s="8">
        <v>1</v>
      </c>
      <c r="AI150" s="8"/>
      <c r="AJ150" s="8">
        <v>1748</v>
      </c>
      <c r="AK150" s="8"/>
      <c r="AL150" s="7"/>
    </row>
    <row r="151" spans="1:38" ht="15.75" x14ac:dyDescent="0.25">
      <c r="A151" s="60"/>
      <c r="B151" s="42"/>
      <c r="C151" s="43"/>
      <c r="D151" s="43"/>
      <c r="E151" s="7">
        <v>3981.6</v>
      </c>
      <c r="F151" s="8"/>
      <c r="G151" s="8"/>
      <c r="H151" s="8"/>
      <c r="I151" s="8"/>
      <c r="J151" s="8"/>
      <c r="K151" s="8">
        <v>2005.64</v>
      </c>
      <c r="L151" s="8"/>
      <c r="M151" s="8"/>
      <c r="N151" s="8"/>
      <c r="O151" s="8">
        <v>392.88</v>
      </c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>
        <v>10089.6</v>
      </c>
      <c r="AF151" s="8"/>
      <c r="AG151" s="8">
        <v>2298.8000000000002</v>
      </c>
      <c r="AH151" s="8">
        <v>1479</v>
      </c>
      <c r="AI151" s="8"/>
      <c r="AJ151" s="8">
        <v>34965</v>
      </c>
      <c r="AK151" s="8">
        <v>25000</v>
      </c>
      <c r="AL151" s="7">
        <f>SUM(E151:AK151)</f>
        <v>80212.52</v>
      </c>
    </row>
    <row r="152" spans="1:38" ht="15.75" x14ac:dyDescent="0.25">
      <c r="A152" s="58">
        <v>75</v>
      </c>
      <c r="B152" s="42" t="s">
        <v>125</v>
      </c>
      <c r="C152" s="43"/>
      <c r="D152" s="43"/>
      <c r="E152" s="7">
        <v>9.4</v>
      </c>
      <c r="F152" s="11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>
        <v>2</v>
      </c>
      <c r="AH152" s="8">
        <v>1</v>
      </c>
      <c r="AI152" s="8"/>
      <c r="AJ152" s="8">
        <v>486</v>
      </c>
      <c r="AK152" s="8"/>
      <c r="AL152" s="7"/>
    </row>
    <row r="153" spans="1:38" ht="15.75" x14ac:dyDescent="0.25">
      <c r="A153" s="59"/>
      <c r="B153" s="42"/>
      <c r="C153" s="43"/>
      <c r="D153" s="43"/>
      <c r="E153" s="7">
        <v>4317.6000000000004</v>
      </c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>
        <v>1149.4000000000001</v>
      </c>
      <c r="AH153" s="8">
        <v>1479</v>
      </c>
      <c r="AI153" s="8"/>
      <c r="AJ153" s="8">
        <v>9720</v>
      </c>
      <c r="AK153" s="8">
        <v>7000</v>
      </c>
      <c r="AL153" s="7">
        <f>SUM(E153:AK153)</f>
        <v>23666</v>
      </c>
    </row>
    <row r="154" spans="1:38" ht="15.75" x14ac:dyDescent="0.25">
      <c r="A154" s="58">
        <v>76</v>
      </c>
      <c r="B154" s="42" t="s">
        <v>127</v>
      </c>
      <c r="C154" s="43"/>
      <c r="D154" s="43"/>
      <c r="E154" s="7">
        <v>60</v>
      </c>
      <c r="F154" s="11"/>
      <c r="G154" s="8"/>
      <c r="H154" s="8"/>
      <c r="I154" s="8"/>
      <c r="J154" s="8"/>
      <c r="K154" s="8">
        <v>18</v>
      </c>
      <c r="L154" s="8"/>
      <c r="M154" s="8"/>
      <c r="N154" s="8"/>
      <c r="O154" s="8"/>
      <c r="P154" s="8"/>
      <c r="Q154" s="8"/>
      <c r="R154" s="8"/>
      <c r="S154" s="8"/>
      <c r="T154" s="8"/>
      <c r="U154" s="8">
        <v>1.5</v>
      </c>
      <c r="V154" s="8">
        <v>1</v>
      </c>
      <c r="W154" s="8"/>
      <c r="X154" s="8"/>
      <c r="Y154" s="8"/>
      <c r="Z154" s="8"/>
      <c r="AA154" s="8"/>
      <c r="AB154" s="8"/>
      <c r="AC154" s="8">
        <v>6</v>
      </c>
      <c r="AD154" s="8"/>
      <c r="AE154" s="8">
        <v>8</v>
      </c>
      <c r="AF154" s="8"/>
      <c r="AG154" s="8">
        <v>6</v>
      </c>
      <c r="AH154" s="8">
        <v>1</v>
      </c>
      <c r="AI154" s="8"/>
      <c r="AJ154" s="8">
        <v>837</v>
      </c>
      <c r="AK154" s="8"/>
      <c r="AL154" s="8"/>
    </row>
    <row r="155" spans="1:38" ht="15.75" x14ac:dyDescent="0.25">
      <c r="A155" s="59"/>
      <c r="B155" s="42"/>
      <c r="C155" s="43"/>
      <c r="D155" s="43"/>
      <c r="E155" s="7">
        <v>18000</v>
      </c>
      <c r="F155" s="8"/>
      <c r="G155" s="8"/>
      <c r="H155" s="8"/>
      <c r="I155" s="8"/>
      <c r="J155" s="8"/>
      <c r="K155" s="8">
        <v>1900.08</v>
      </c>
      <c r="L155" s="8"/>
      <c r="M155" s="8"/>
      <c r="N155" s="8"/>
      <c r="O155" s="8"/>
      <c r="P155" s="8"/>
      <c r="Q155" s="8"/>
      <c r="R155" s="8"/>
      <c r="S155" s="8"/>
      <c r="T155" s="8"/>
      <c r="U155" s="8">
        <v>510.39</v>
      </c>
      <c r="V155" s="8">
        <v>766</v>
      </c>
      <c r="W155" s="8"/>
      <c r="X155" s="8"/>
      <c r="Y155" s="8"/>
      <c r="Z155" s="8"/>
      <c r="AA155" s="8"/>
      <c r="AB155" s="8"/>
      <c r="AC155" s="8">
        <v>11577.78</v>
      </c>
      <c r="AD155" s="8"/>
      <c r="AE155" s="8">
        <v>10089.6</v>
      </c>
      <c r="AF155" s="8"/>
      <c r="AG155" s="8">
        <v>3448.2</v>
      </c>
      <c r="AH155" s="8">
        <v>1479</v>
      </c>
      <c r="AI155" s="8"/>
      <c r="AJ155" s="8">
        <v>16740</v>
      </c>
      <c r="AK155" s="8">
        <v>13000</v>
      </c>
      <c r="AL155" s="8">
        <f>SUM(E155:AK155)</f>
        <v>77511.049999999988</v>
      </c>
    </row>
    <row r="156" spans="1:38" ht="15.75" x14ac:dyDescent="0.25">
      <c r="A156" s="60">
        <v>77</v>
      </c>
      <c r="B156" s="42" t="s">
        <v>126</v>
      </c>
      <c r="C156" s="43"/>
      <c r="D156" s="43"/>
      <c r="E156" s="16">
        <v>10</v>
      </c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>
        <v>0.5</v>
      </c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>
        <v>4</v>
      </c>
      <c r="AC156" s="17"/>
      <c r="AD156" s="17"/>
      <c r="AE156" s="17">
        <v>8</v>
      </c>
      <c r="AF156" s="17"/>
      <c r="AG156" s="17">
        <v>7</v>
      </c>
      <c r="AH156" s="17">
        <v>1</v>
      </c>
      <c r="AI156" s="17"/>
      <c r="AJ156" s="17">
        <v>1566</v>
      </c>
      <c r="AK156" s="17"/>
      <c r="AL156" s="17"/>
    </row>
    <row r="157" spans="1:38" ht="15.75" x14ac:dyDescent="0.25">
      <c r="A157" s="60"/>
      <c r="B157" s="42"/>
      <c r="C157" s="43"/>
      <c r="D157" s="43"/>
      <c r="E157" s="16">
        <v>5880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>
        <v>43.77</v>
      </c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>
        <v>8156.8</v>
      </c>
      <c r="AC157" s="17"/>
      <c r="AD157" s="17"/>
      <c r="AE157" s="17">
        <v>10089.6</v>
      </c>
      <c r="AF157" s="17"/>
      <c r="AG157" s="17">
        <v>4022.9</v>
      </c>
      <c r="AH157" s="17">
        <v>1479</v>
      </c>
      <c r="AI157" s="17"/>
      <c r="AJ157" s="17">
        <v>31320</v>
      </c>
      <c r="AK157" s="17">
        <v>16000</v>
      </c>
      <c r="AL157" s="17">
        <f>SUM(E157:AK157)</f>
        <v>76992.070000000007</v>
      </c>
    </row>
    <row r="158" spans="1:38" ht="15.75" x14ac:dyDescent="0.25">
      <c r="A158" s="58">
        <v>78</v>
      </c>
      <c r="B158" s="42" t="s">
        <v>128</v>
      </c>
      <c r="C158" s="43"/>
      <c r="D158" s="43"/>
      <c r="E158" s="7"/>
      <c r="F158" s="11"/>
      <c r="G158" s="8"/>
      <c r="H158" s="8"/>
      <c r="I158" s="8"/>
      <c r="J158" s="8"/>
      <c r="K158" s="8"/>
      <c r="L158" s="8" t="s">
        <v>90</v>
      </c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>
        <v>8</v>
      </c>
      <c r="AF158" s="8">
        <v>15</v>
      </c>
      <c r="AG158" s="8">
        <v>18</v>
      </c>
      <c r="AH158" s="8">
        <v>2</v>
      </c>
      <c r="AI158" s="8"/>
      <c r="AJ158" s="8">
        <v>1341</v>
      </c>
      <c r="AK158" s="8"/>
      <c r="AL158" s="8"/>
    </row>
    <row r="159" spans="1:38" ht="15.75" x14ac:dyDescent="0.25">
      <c r="A159" s="59"/>
      <c r="B159" s="42"/>
      <c r="C159" s="43"/>
      <c r="D159" s="43"/>
      <c r="E159" s="7"/>
      <c r="F159" s="8"/>
      <c r="G159" s="8"/>
      <c r="H159" s="8"/>
      <c r="I159" s="8"/>
      <c r="J159" s="8"/>
      <c r="K159" s="8"/>
      <c r="L159" s="8">
        <v>185360</v>
      </c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>
        <v>10089.6</v>
      </c>
      <c r="AF159" s="8">
        <v>2002.5</v>
      </c>
      <c r="AG159" s="8">
        <v>10344.6</v>
      </c>
      <c r="AH159" s="8">
        <v>2958</v>
      </c>
      <c r="AI159" s="8"/>
      <c r="AJ159" s="8">
        <v>26811</v>
      </c>
      <c r="AK159" s="8">
        <v>15000</v>
      </c>
      <c r="AL159" s="8">
        <f>SUM(E159:AK159)</f>
        <v>252565.7</v>
      </c>
    </row>
    <row r="160" spans="1:38" ht="15.75" x14ac:dyDescent="0.25">
      <c r="A160" s="58">
        <v>79</v>
      </c>
      <c r="B160" s="42" t="s">
        <v>129</v>
      </c>
      <c r="C160" s="43"/>
      <c r="D160" s="43"/>
      <c r="E160" s="7">
        <v>10</v>
      </c>
      <c r="F160" s="11"/>
      <c r="G160" s="8"/>
      <c r="H160" s="8"/>
      <c r="I160" s="8"/>
      <c r="J160" s="8"/>
      <c r="K160" s="8">
        <v>18</v>
      </c>
      <c r="L160" s="8" t="s">
        <v>55</v>
      </c>
      <c r="M160" s="8"/>
      <c r="N160" s="8">
        <v>6</v>
      </c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>
        <v>8</v>
      </c>
      <c r="AF160" s="8"/>
      <c r="AG160" s="8">
        <v>1</v>
      </c>
      <c r="AH160" s="8">
        <v>1</v>
      </c>
      <c r="AI160" s="8"/>
      <c r="AJ160" s="8">
        <v>1218</v>
      </c>
      <c r="AK160" s="8"/>
      <c r="AL160" s="8"/>
    </row>
    <row r="161" spans="1:38" ht="15.75" x14ac:dyDescent="0.25">
      <c r="A161" s="59"/>
      <c r="B161" s="42"/>
      <c r="C161" s="43"/>
      <c r="D161" s="43"/>
      <c r="E161" s="7">
        <v>5880</v>
      </c>
      <c r="F161" s="8"/>
      <c r="G161" s="8"/>
      <c r="H161" s="8"/>
      <c r="I161" s="8"/>
      <c r="J161" s="8"/>
      <c r="K161" s="8">
        <v>1900.08</v>
      </c>
      <c r="L161" s="8">
        <v>354832</v>
      </c>
      <c r="M161" s="8"/>
      <c r="N161" s="8">
        <v>2358</v>
      </c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>
        <v>10089.6</v>
      </c>
      <c r="AF161" s="8"/>
      <c r="AG161" s="8">
        <v>574.70000000000005</v>
      </c>
      <c r="AH161" s="8">
        <v>1479</v>
      </c>
      <c r="AI161" s="8"/>
      <c r="AJ161" s="8">
        <v>24354</v>
      </c>
      <c r="AK161" s="8">
        <v>6000</v>
      </c>
      <c r="AL161" s="8">
        <f>SUM(E161:AK161)</f>
        <v>407467.38</v>
      </c>
    </row>
    <row r="162" spans="1:38" ht="15.75" x14ac:dyDescent="0.25">
      <c r="A162" s="60">
        <v>80</v>
      </c>
      <c r="B162" s="42" t="s">
        <v>130</v>
      </c>
      <c r="C162" s="43"/>
      <c r="D162" s="43"/>
      <c r="E162" s="7">
        <v>15</v>
      </c>
      <c r="F162" s="11"/>
      <c r="G162" s="8"/>
      <c r="H162" s="8"/>
      <c r="I162" s="8"/>
      <c r="J162" s="8"/>
      <c r="K162" s="8">
        <v>17</v>
      </c>
      <c r="L162" s="8" t="s">
        <v>79</v>
      </c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>
        <v>8</v>
      </c>
      <c r="AF162" s="8">
        <v>10</v>
      </c>
      <c r="AG162" s="8">
        <v>18</v>
      </c>
      <c r="AH162" s="8">
        <v>1</v>
      </c>
      <c r="AI162" s="8"/>
      <c r="AJ162" s="8">
        <v>1215</v>
      </c>
      <c r="AK162" s="8"/>
      <c r="AL162" s="8"/>
    </row>
    <row r="163" spans="1:38" ht="15.75" x14ac:dyDescent="0.25">
      <c r="A163" s="60"/>
      <c r="B163" s="42"/>
      <c r="C163" s="43"/>
      <c r="D163" s="43"/>
      <c r="E163" s="7">
        <v>8820</v>
      </c>
      <c r="F163" s="8"/>
      <c r="G163" s="8"/>
      <c r="H163" s="8"/>
      <c r="I163" s="8"/>
      <c r="J163" s="8"/>
      <c r="K163" s="8">
        <v>1794.52</v>
      </c>
      <c r="L163" s="8">
        <v>233024</v>
      </c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>
        <v>10089.6</v>
      </c>
      <c r="AF163" s="8">
        <v>1335</v>
      </c>
      <c r="AG163" s="8">
        <v>10344.6</v>
      </c>
      <c r="AH163" s="8">
        <v>1479</v>
      </c>
      <c r="AI163" s="8"/>
      <c r="AJ163" s="8">
        <v>24300</v>
      </c>
      <c r="AK163" s="8">
        <v>14000</v>
      </c>
      <c r="AL163" s="8">
        <f>SUM(E163:AK163)</f>
        <v>305186.71999999997</v>
      </c>
    </row>
    <row r="164" spans="1:38" ht="15.75" x14ac:dyDescent="0.25">
      <c r="A164" s="58">
        <v>81</v>
      </c>
      <c r="B164" s="42" t="s">
        <v>131</v>
      </c>
      <c r="C164" s="43"/>
      <c r="D164" s="43"/>
      <c r="E164" s="7">
        <v>25</v>
      </c>
      <c r="F164" s="11"/>
      <c r="G164" s="8"/>
      <c r="H164" s="8"/>
      <c r="I164" s="8"/>
      <c r="J164" s="8"/>
      <c r="K164" s="8"/>
      <c r="L164" s="8"/>
      <c r="M164" s="8"/>
      <c r="N164" s="8">
        <v>4</v>
      </c>
      <c r="O164" s="8"/>
      <c r="P164" s="8"/>
      <c r="Q164" s="8">
        <v>0.5</v>
      </c>
      <c r="R164" s="8">
        <v>2</v>
      </c>
      <c r="S164" s="8"/>
      <c r="T164" s="8">
        <v>5</v>
      </c>
      <c r="U164" s="8"/>
      <c r="V164" s="8"/>
      <c r="W164" s="8"/>
      <c r="X164" s="8"/>
      <c r="Y164" s="8"/>
      <c r="Z164" s="8"/>
      <c r="AA164" s="8">
        <v>20</v>
      </c>
      <c r="AB164" s="8">
        <v>5</v>
      </c>
      <c r="AC164" s="8"/>
      <c r="AD164" s="8">
        <v>2</v>
      </c>
      <c r="AE164" s="8">
        <v>28</v>
      </c>
      <c r="AF164" s="8">
        <v>80</v>
      </c>
      <c r="AG164" s="8">
        <v>86</v>
      </c>
      <c r="AH164" s="8">
        <v>27</v>
      </c>
      <c r="AI164" s="8"/>
      <c r="AJ164" s="8"/>
      <c r="AK164" s="8"/>
      <c r="AL164" s="8"/>
    </row>
    <row r="165" spans="1:38" ht="15.75" x14ac:dyDescent="0.25">
      <c r="A165" s="59"/>
      <c r="B165" s="42"/>
      <c r="C165" s="43"/>
      <c r="D165" s="43"/>
      <c r="E165" s="7">
        <v>5375</v>
      </c>
      <c r="F165" s="8"/>
      <c r="G165" s="8"/>
      <c r="H165" s="8"/>
      <c r="I165" s="8"/>
      <c r="J165" s="8"/>
      <c r="K165" s="8"/>
      <c r="L165" s="8"/>
      <c r="M165" s="8"/>
      <c r="N165" s="8">
        <v>1572</v>
      </c>
      <c r="O165" s="8"/>
      <c r="P165" s="8"/>
      <c r="Q165" s="8">
        <v>43.77</v>
      </c>
      <c r="R165" s="8">
        <v>884</v>
      </c>
      <c r="S165" s="8"/>
      <c r="T165" s="8">
        <v>30005</v>
      </c>
      <c r="U165" s="8"/>
      <c r="V165" s="8"/>
      <c r="W165" s="8"/>
      <c r="X165" s="8"/>
      <c r="Y165" s="8"/>
      <c r="Z165" s="8"/>
      <c r="AA165" s="8">
        <v>31076.2</v>
      </c>
      <c r="AB165" s="8">
        <v>10196</v>
      </c>
      <c r="AC165" s="8"/>
      <c r="AD165" s="8">
        <v>6252.5</v>
      </c>
      <c r="AE165" s="8">
        <v>35313.599999999999</v>
      </c>
      <c r="AF165" s="8">
        <v>10680</v>
      </c>
      <c r="AG165" s="8">
        <v>49424.2</v>
      </c>
      <c r="AH165" s="8">
        <v>39933</v>
      </c>
      <c r="AI165" s="8"/>
      <c r="AJ165" s="8"/>
      <c r="AK165" s="8"/>
      <c r="AL165" s="8">
        <f>SUM(E165:AK165)</f>
        <v>220755.27000000002</v>
      </c>
    </row>
    <row r="166" spans="1:38" ht="15.75" x14ac:dyDescent="0.25">
      <c r="A166" s="58">
        <v>82</v>
      </c>
      <c r="B166" s="42" t="s">
        <v>132</v>
      </c>
      <c r="C166" s="43"/>
      <c r="D166" s="43"/>
      <c r="E166" s="7"/>
      <c r="F166" s="11"/>
      <c r="G166" s="8"/>
      <c r="H166" s="8"/>
      <c r="I166" s="8"/>
      <c r="J166" s="8"/>
      <c r="K166" s="8"/>
      <c r="L166" s="8"/>
      <c r="M166" s="8"/>
      <c r="N166" s="8">
        <v>4</v>
      </c>
      <c r="O166" s="8"/>
      <c r="P166" s="8"/>
      <c r="Q166" s="8">
        <v>0.5</v>
      </c>
      <c r="R166" s="8">
        <v>2</v>
      </c>
      <c r="S166" s="8"/>
      <c r="T166" s="8">
        <v>5</v>
      </c>
      <c r="U166" s="8"/>
      <c r="V166" s="8"/>
      <c r="W166" s="8"/>
      <c r="X166" s="8"/>
      <c r="Y166" s="8"/>
      <c r="Z166" s="8">
        <v>4</v>
      </c>
      <c r="AA166" s="8">
        <v>2</v>
      </c>
      <c r="AB166" s="8">
        <v>5</v>
      </c>
      <c r="AC166" s="8">
        <v>2</v>
      </c>
      <c r="AD166" s="8">
        <v>2</v>
      </c>
      <c r="AE166" s="8">
        <v>27</v>
      </c>
      <c r="AF166" s="8">
        <v>170</v>
      </c>
      <c r="AG166" s="8">
        <v>48</v>
      </c>
      <c r="AH166" s="8">
        <v>35</v>
      </c>
      <c r="AI166" s="8"/>
      <c r="AJ166" s="8"/>
      <c r="AK166" s="8"/>
      <c r="AL166" s="8"/>
    </row>
    <row r="167" spans="1:38" ht="15.75" x14ac:dyDescent="0.25">
      <c r="A167" s="59"/>
      <c r="B167" s="42"/>
      <c r="C167" s="43"/>
      <c r="D167" s="43"/>
      <c r="E167" s="7"/>
      <c r="F167" s="8"/>
      <c r="G167" s="8"/>
      <c r="H167" s="8"/>
      <c r="I167" s="8"/>
      <c r="J167" s="8"/>
      <c r="K167" s="8"/>
      <c r="L167" s="8"/>
      <c r="M167" s="8"/>
      <c r="N167" s="8">
        <v>1572</v>
      </c>
      <c r="O167" s="8"/>
      <c r="P167" s="8"/>
      <c r="Q167" s="8">
        <v>43.77</v>
      </c>
      <c r="R167" s="8">
        <v>884</v>
      </c>
      <c r="S167" s="8"/>
      <c r="T167" s="8">
        <v>30005</v>
      </c>
      <c r="U167" s="8"/>
      <c r="V167" s="8"/>
      <c r="W167" s="8"/>
      <c r="X167" s="8"/>
      <c r="Y167" s="8"/>
      <c r="Z167" s="8">
        <v>6215.24</v>
      </c>
      <c r="AA167" s="8">
        <v>3107.62</v>
      </c>
      <c r="AB167" s="8">
        <v>10196</v>
      </c>
      <c r="AC167" s="8">
        <v>3859.26</v>
      </c>
      <c r="AD167" s="8">
        <v>6252.5</v>
      </c>
      <c r="AE167" s="8">
        <v>34052.400000000001</v>
      </c>
      <c r="AF167" s="8">
        <v>22695</v>
      </c>
      <c r="AG167" s="8">
        <v>27585.599999999999</v>
      </c>
      <c r="AH167" s="8">
        <v>51765</v>
      </c>
      <c r="AI167" s="8"/>
      <c r="AJ167" s="8"/>
      <c r="AK167" s="8">
        <v>75000</v>
      </c>
      <c r="AL167" s="8">
        <f>SUM(E167:AK167)</f>
        <v>273233.39</v>
      </c>
    </row>
    <row r="168" spans="1:38" ht="15.75" x14ac:dyDescent="0.25">
      <c r="A168" s="60">
        <v>83</v>
      </c>
      <c r="B168" s="42" t="s">
        <v>134</v>
      </c>
      <c r="C168" s="43"/>
      <c r="D168" s="43"/>
      <c r="E168" s="7"/>
      <c r="F168" s="11"/>
      <c r="G168" s="8"/>
      <c r="H168" s="8"/>
      <c r="I168" s="8"/>
      <c r="J168" s="8"/>
      <c r="K168" s="8"/>
      <c r="L168" s="8" t="s">
        <v>133</v>
      </c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>
        <v>6</v>
      </c>
      <c r="AA168" s="8"/>
      <c r="AB168" s="8">
        <v>10</v>
      </c>
      <c r="AC168" s="8">
        <v>10</v>
      </c>
      <c r="AD168" s="8"/>
      <c r="AE168" s="8">
        <v>18</v>
      </c>
      <c r="AF168" s="8">
        <v>50</v>
      </c>
      <c r="AG168" s="8">
        <v>46</v>
      </c>
      <c r="AH168" s="8">
        <v>6</v>
      </c>
      <c r="AI168" s="8"/>
      <c r="AJ168" s="8"/>
      <c r="AK168" s="8"/>
      <c r="AL168" s="8"/>
    </row>
    <row r="169" spans="1:38" ht="15.75" x14ac:dyDescent="0.25">
      <c r="A169" s="60"/>
      <c r="B169" s="42"/>
      <c r="C169" s="43"/>
      <c r="D169" s="43"/>
      <c r="E169" s="7"/>
      <c r="F169" s="8"/>
      <c r="G169" s="8"/>
      <c r="H169" s="8"/>
      <c r="I169" s="8"/>
      <c r="J169" s="8"/>
      <c r="K169" s="8"/>
      <c r="L169" s="8">
        <v>681860</v>
      </c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>
        <v>9322.86</v>
      </c>
      <c r="AA169" s="8"/>
      <c r="AB169" s="8">
        <v>20392</v>
      </c>
      <c r="AC169" s="8">
        <v>19296.3</v>
      </c>
      <c r="AD169" s="8"/>
      <c r="AE169" s="8">
        <v>22701.599999999999</v>
      </c>
      <c r="AF169" s="8">
        <v>6675</v>
      </c>
      <c r="AG169" s="8">
        <v>26436.2</v>
      </c>
      <c r="AH169" s="8">
        <v>8874</v>
      </c>
      <c r="AI169" s="8"/>
      <c r="AJ169" s="8"/>
      <c r="AK169" s="8">
        <v>60000</v>
      </c>
      <c r="AL169" s="8">
        <f>SUM(E169:AK169)</f>
        <v>855557.96</v>
      </c>
    </row>
    <row r="170" spans="1:38" ht="31.5" x14ac:dyDescent="0.25">
      <c r="A170" s="58">
        <v>84</v>
      </c>
      <c r="B170" s="42" t="s">
        <v>136</v>
      </c>
      <c r="C170" s="43"/>
      <c r="D170" s="43"/>
      <c r="E170" s="7">
        <v>57.6</v>
      </c>
      <c r="F170" s="11"/>
      <c r="G170" s="8"/>
      <c r="H170" s="8"/>
      <c r="I170" s="8"/>
      <c r="J170" s="8"/>
      <c r="K170" s="8"/>
      <c r="L170" s="8" t="s">
        <v>42</v>
      </c>
      <c r="M170" s="8"/>
      <c r="N170" s="8"/>
      <c r="O170" s="8">
        <v>5</v>
      </c>
      <c r="P170" s="8"/>
      <c r="Q170" s="8"/>
      <c r="R170" s="8">
        <v>1</v>
      </c>
      <c r="S170" s="8" t="s">
        <v>135</v>
      </c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>
        <v>20</v>
      </c>
      <c r="AG170" s="8">
        <v>16</v>
      </c>
      <c r="AH170" s="8">
        <v>3</v>
      </c>
      <c r="AI170" s="8"/>
      <c r="AJ170" s="8"/>
      <c r="AK170" s="8"/>
      <c r="AL170" s="8"/>
    </row>
    <row r="171" spans="1:38" ht="15.75" x14ac:dyDescent="0.25">
      <c r="A171" s="59"/>
      <c r="B171" s="42"/>
      <c r="C171" s="43"/>
      <c r="D171" s="43"/>
      <c r="E171" s="7">
        <v>33868</v>
      </c>
      <c r="F171" s="8"/>
      <c r="G171" s="8"/>
      <c r="H171" s="8"/>
      <c r="I171" s="8"/>
      <c r="J171" s="8"/>
      <c r="K171" s="8"/>
      <c r="L171" s="8">
        <v>360128</v>
      </c>
      <c r="M171" s="8"/>
      <c r="N171" s="8"/>
      <c r="O171" s="8">
        <v>1964.4</v>
      </c>
      <c r="P171" s="8"/>
      <c r="Q171" s="8"/>
      <c r="R171" s="8">
        <v>15408</v>
      </c>
      <c r="S171" s="8">
        <v>64162</v>
      </c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>
        <v>2670</v>
      </c>
      <c r="AG171" s="8">
        <v>9195.2000000000007</v>
      </c>
      <c r="AH171" s="8">
        <v>4437</v>
      </c>
      <c r="AI171" s="8"/>
      <c r="AJ171" s="8"/>
      <c r="AK171" s="8">
        <v>25000</v>
      </c>
      <c r="AL171" s="8">
        <f>SUM(E171:AK171)</f>
        <v>516832.60000000003</v>
      </c>
    </row>
    <row r="172" spans="1:38" ht="15.75" x14ac:dyDescent="0.25">
      <c r="A172" s="58">
        <v>85</v>
      </c>
      <c r="B172" s="42" t="s">
        <v>137</v>
      </c>
      <c r="C172" s="43"/>
      <c r="D172" s="43"/>
      <c r="E172" s="7">
        <v>43.2</v>
      </c>
      <c r="F172" s="11"/>
      <c r="G172" s="8"/>
      <c r="H172" s="8"/>
      <c r="I172" s="8"/>
      <c r="J172" s="8"/>
      <c r="K172" s="8"/>
      <c r="L172" s="8"/>
      <c r="M172" s="8"/>
      <c r="N172" s="8">
        <v>3</v>
      </c>
      <c r="O172" s="8"/>
      <c r="P172" s="8"/>
      <c r="Q172" s="8"/>
      <c r="R172" s="8">
        <v>1</v>
      </c>
      <c r="S172" s="8"/>
      <c r="T172" s="8"/>
      <c r="U172" s="8">
        <v>1</v>
      </c>
      <c r="V172" s="8"/>
      <c r="W172" s="8"/>
      <c r="X172" s="8"/>
      <c r="Y172" s="8"/>
      <c r="Z172" s="8">
        <v>2</v>
      </c>
      <c r="AA172" s="8"/>
      <c r="AB172" s="8"/>
      <c r="AC172" s="8"/>
      <c r="AD172" s="8"/>
      <c r="AE172" s="8">
        <v>2</v>
      </c>
      <c r="AF172" s="8"/>
      <c r="AG172" s="8">
        <v>3</v>
      </c>
      <c r="AH172" s="8">
        <v>1</v>
      </c>
      <c r="AI172" s="8"/>
      <c r="AJ172" s="8">
        <v>514</v>
      </c>
      <c r="AK172" s="8"/>
      <c r="AL172" s="8"/>
    </row>
    <row r="173" spans="1:38" ht="15.75" x14ac:dyDescent="0.25">
      <c r="A173" s="59"/>
      <c r="B173" s="42"/>
      <c r="C173" s="43"/>
      <c r="D173" s="43"/>
      <c r="E173" s="7">
        <v>12960</v>
      </c>
      <c r="F173" s="8"/>
      <c r="G173" s="8"/>
      <c r="H173" s="8"/>
      <c r="I173" s="8"/>
      <c r="J173" s="8"/>
      <c r="K173" s="8"/>
      <c r="L173" s="8"/>
      <c r="M173" s="8"/>
      <c r="N173" s="8">
        <v>1179</v>
      </c>
      <c r="O173" s="8"/>
      <c r="P173" s="8"/>
      <c r="Q173" s="8"/>
      <c r="R173" s="8">
        <v>442</v>
      </c>
      <c r="S173" s="8"/>
      <c r="T173" s="8"/>
      <c r="U173" s="8">
        <v>340.26</v>
      </c>
      <c r="V173" s="8"/>
      <c r="W173" s="8"/>
      <c r="X173" s="8"/>
      <c r="Y173" s="8"/>
      <c r="Z173" s="8">
        <v>3107.62</v>
      </c>
      <c r="AA173" s="8"/>
      <c r="AB173" s="8"/>
      <c r="AC173" s="8"/>
      <c r="AD173" s="8"/>
      <c r="AE173" s="8">
        <v>2522.4</v>
      </c>
      <c r="AF173" s="8"/>
      <c r="AG173" s="8">
        <v>1724.1</v>
      </c>
      <c r="AH173" s="8">
        <v>1479</v>
      </c>
      <c r="AI173" s="8"/>
      <c r="AJ173" s="8">
        <v>10287</v>
      </c>
      <c r="AK173" s="8">
        <v>25000</v>
      </c>
      <c r="AL173" s="8">
        <f>SUM(E173:AK173)</f>
        <v>59041.380000000005</v>
      </c>
    </row>
    <row r="174" spans="1:38" ht="15.75" x14ac:dyDescent="0.25">
      <c r="A174" s="60">
        <v>86</v>
      </c>
      <c r="B174" s="42" t="s">
        <v>137</v>
      </c>
      <c r="C174" s="43"/>
      <c r="D174" s="43"/>
      <c r="E174" s="7">
        <v>15</v>
      </c>
      <c r="F174" s="11"/>
      <c r="G174" s="8"/>
      <c r="H174" s="8"/>
      <c r="I174" s="8"/>
      <c r="J174" s="8"/>
      <c r="K174" s="8">
        <v>23</v>
      </c>
      <c r="L174" s="8"/>
      <c r="M174" s="8"/>
      <c r="N174" s="8"/>
      <c r="O174" s="8">
        <v>5</v>
      </c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>
        <v>16</v>
      </c>
      <c r="AF174" s="8">
        <v>15</v>
      </c>
      <c r="AG174" s="8">
        <v>13</v>
      </c>
      <c r="AH174" s="8">
        <v>3</v>
      </c>
      <c r="AI174" s="8"/>
      <c r="AJ174" s="8">
        <v>3545</v>
      </c>
      <c r="AK174" s="8"/>
      <c r="AL174" s="8"/>
    </row>
    <row r="175" spans="1:38" ht="15.75" x14ac:dyDescent="0.25">
      <c r="A175" s="60"/>
      <c r="B175" s="42"/>
      <c r="C175" s="43"/>
      <c r="D175" s="43"/>
      <c r="E175" s="7">
        <v>4586.3999999999996</v>
      </c>
      <c r="F175" s="8"/>
      <c r="G175" s="8"/>
      <c r="H175" s="8"/>
      <c r="I175" s="8"/>
      <c r="J175" s="8"/>
      <c r="K175" s="8">
        <v>2427.88</v>
      </c>
      <c r="L175" s="8"/>
      <c r="M175" s="8"/>
      <c r="N175" s="8"/>
      <c r="O175" s="8">
        <v>1964.4</v>
      </c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>
        <v>20179.2</v>
      </c>
      <c r="AF175" s="8">
        <v>2002.5</v>
      </c>
      <c r="AG175" s="8">
        <v>7471.1</v>
      </c>
      <c r="AH175" s="8">
        <v>4437</v>
      </c>
      <c r="AI175" s="8"/>
      <c r="AJ175" s="8">
        <v>70902</v>
      </c>
      <c r="AK175" s="8">
        <v>20000</v>
      </c>
      <c r="AL175" s="8">
        <f>SUM(E175:AK175)</f>
        <v>133970.48000000001</v>
      </c>
    </row>
    <row r="176" spans="1:38" ht="15.75" x14ac:dyDescent="0.25">
      <c r="A176" s="58">
        <v>87</v>
      </c>
      <c r="B176" s="42" t="s">
        <v>138</v>
      </c>
      <c r="C176" s="43"/>
      <c r="D176" s="43"/>
      <c r="E176" s="7"/>
      <c r="F176" s="11"/>
      <c r="G176" s="8"/>
      <c r="H176" s="8"/>
      <c r="I176" s="8"/>
      <c r="J176" s="8"/>
      <c r="K176" s="8"/>
      <c r="L176" s="8" t="s">
        <v>42</v>
      </c>
      <c r="M176" s="8"/>
      <c r="N176" s="8"/>
      <c r="O176" s="8"/>
      <c r="P176" s="8"/>
      <c r="Q176" s="8">
        <v>0.5</v>
      </c>
      <c r="R176" s="8"/>
      <c r="S176" s="8"/>
      <c r="T176" s="8">
        <v>1</v>
      </c>
      <c r="U176" s="8"/>
      <c r="V176" s="8"/>
      <c r="W176" s="8"/>
      <c r="X176" s="8"/>
      <c r="Y176" s="8"/>
      <c r="Z176" s="8">
        <v>2</v>
      </c>
      <c r="AA176" s="8"/>
      <c r="AB176" s="8"/>
      <c r="AC176" s="8">
        <v>10</v>
      </c>
      <c r="AD176" s="8"/>
      <c r="AE176" s="8">
        <v>16</v>
      </c>
      <c r="AF176" s="8">
        <v>10</v>
      </c>
      <c r="AG176" s="8">
        <v>13</v>
      </c>
      <c r="AH176" s="8">
        <v>3</v>
      </c>
      <c r="AI176" s="8"/>
      <c r="AJ176" s="8"/>
      <c r="AK176" s="8"/>
      <c r="AL176" s="8"/>
    </row>
    <row r="177" spans="1:38" ht="15.75" x14ac:dyDescent="0.25">
      <c r="A177" s="59"/>
      <c r="B177" s="42"/>
      <c r="C177" s="43"/>
      <c r="D177" s="43"/>
      <c r="E177" s="7"/>
      <c r="F177" s="8"/>
      <c r="G177" s="8"/>
      <c r="H177" s="8"/>
      <c r="I177" s="8"/>
      <c r="J177" s="8"/>
      <c r="K177" s="8"/>
      <c r="L177" s="8">
        <v>116512</v>
      </c>
      <c r="M177" s="8"/>
      <c r="N177" s="8"/>
      <c r="O177" s="8"/>
      <c r="P177" s="8"/>
      <c r="Q177" s="8">
        <v>43.77</v>
      </c>
      <c r="R177" s="8"/>
      <c r="S177" s="8"/>
      <c r="T177" s="8">
        <v>6001</v>
      </c>
      <c r="U177" s="8"/>
      <c r="V177" s="8"/>
      <c r="W177" s="8"/>
      <c r="X177" s="8"/>
      <c r="Y177" s="8"/>
      <c r="Z177" s="8">
        <v>3107.62</v>
      </c>
      <c r="AA177" s="8"/>
      <c r="AB177" s="8"/>
      <c r="AC177" s="8">
        <v>19296.3</v>
      </c>
      <c r="AD177" s="8"/>
      <c r="AE177" s="8">
        <v>20179.2</v>
      </c>
      <c r="AF177" s="8">
        <v>1335</v>
      </c>
      <c r="AG177" s="8">
        <v>7471.1</v>
      </c>
      <c r="AH177" s="8">
        <v>4437</v>
      </c>
      <c r="AI177" s="8"/>
      <c r="AJ177" s="8"/>
      <c r="AK177" s="8">
        <v>20000</v>
      </c>
      <c r="AL177" s="8">
        <f>SUM(E177:AK177)</f>
        <v>198382.99000000002</v>
      </c>
    </row>
    <row r="178" spans="1:38" ht="15.75" x14ac:dyDescent="0.25">
      <c r="A178" s="58">
        <v>88</v>
      </c>
      <c r="B178" s="42" t="s">
        <v>139</v>
      </c>
      <c r="C178" s="43"/>
      <c r="D178" s="43"/>
      <c r="E178" s="7"/>
      <c r="F178" s="11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>
        <v>3</v>
      </c>
      <c r="U178" s="8"/>
      <c r="V178" s="8"/>
      <c r="W178" s="8"/>
      <c r="X178" s="8"/>
      <c r="Y178" s="8"/>
      <c r="Z178" s="8">
        <v>2</v>
      </c>
      <c r="AA178" s="8"/>
      <c r="AB178" s="8">
        <v>10</v>
      </c>
      <c r="AC178" s="8"/>
      <c r="AD178" s="8"/>
      <c r="AE178" s="8">
        <v>16</v>
      </c>
      <c r="AF178" s="8">
        <v>10</v>
      </c>
      <c r="AG178" s="8">
        <v>13</v>
      </c>
      <c r="AH178" s="8">
        <v>3</v>
      </c>
      <c r="AI178" s="8"/>
      <c r="AJ178" s="8"/>
      <c r="AK178" s="8"/>
      <c r="AL178" s="8"/>
    </row>
    <row r="179" spans="1:38" ht="15.75" x14ac:dyDescent="0.25">
      <c r="A179" s="59"/>
      <c r="B179" s="42"/>
      <c r="C179" s="43"/>
      <c r="D179" s="43"/>
      <c r="E179" s="7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>
        <v>18003</v>
      </c>
      <c r="U179" s="8"/>
      <c r="V179" s="8"/>
      <c r="W179" s="8"/>
      <c r="X179" s="8"/>
      <c r="Y179" s="8"/>
      <c r="Z179" s="8">
        <v>3107.62</v>
      </c>
      <c r="AA179" s="8"/>
      <c r="AB179" s="8">
        <v>20392</v>
      </c>
      <c r="AC179" s="8"/>
      <c r="AD179" s="8"/>
      <c r="AE179" s="8">
        <v>20179.2</v>
      </c>
      <c r="AF179" s="8">
        <v>1335</v>
      </c>
      <c r="AG179" s="8">
        <v>7471.1</v>
      </c>
      <c r="AH179" s="8">
        <v>4437</v>
      </c>
      <c r="AI179" s="8"/>
      <c r="AJ179" s="8"/>
      <c r="AK179" s="8"/>
      <c r="AL179" s="8">
        <f>SUM(E179:AK179)</f>
        <v>74924.92</v>
      </c>
    </row>
    <row r="180" spans="1:38" ht="15.75" x14ac:dyDescent="0.25">
      <c r="A180" s="60">
        <v>89</v>
      </c>
      <c r="B180" s="42" t="s">
        <v>140</v>
      </c>
      <c r="C180" s="43"/>
      <c r="D180" s="43"/>
      <c r="E180" s="7">
        <v>1</v>
      </c>
      <c r="F180" s="11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>
        <v>8</v>
      </c>
      <c r="U180" s="8"/>
      <c r="V180" s="8"/>
      <c r="W180" s="8"/>
      <c r="X180" s="8"/>
      <c r="Y180" s="8"/>
      <c r="Z180" s="8">
        <v>2</v>
      </c>
      <c r="AA180" s="8"/>
      <c r="AB180" s="8">
        <v>10</v>
      </c>
      <c r="AC180" s="8"/>
      <c r="AD180" s="8"/>
      <c r="AE180" s="8">
        <v>12</v>
      </c>
      <c r="AF180" s="8">
        <v>10</v>
      </c>
      <c r="AG180" s="8">
        <v>8</v>
      </c>
      <c r="AH180" s="8">
        <v>3</v>
      </c>
      <c r="AI180" s="8"/>
      <c r="AJ180" s="8"/>
      <c r="AK180" s="8"/>
      <c r="AL180" s="8"/>
    </row>
    <row r="181" spans="1:38" ht="15.75" x14ac:dyDescent="0.25">
      <c r="A181" s="60"/>
      <c r="B181" s="42"/>
      <c r="C181" s="43"/>
      <c r="D181" s="43"/>
      <c r="E181" s="7">
        <v>215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>
        <v>48008</v>
      </c>
      <c r="U181" s="8"/>
      <c r="V181" s="8"/>
      <c r="W181" s="8"/>
      <c r="X181" s="8"/>
      <c r="Y181" s="8"/>
      <c r="Z181" s="8">
        <v>3107.62</v>
      </c>
      <c r="AA181" s="8"/>
      <c r="AB181" s="8">
        <v>20392</v>
      </c>
      <c r="AC181" s="8"/>
      <c r="AD181" s="8"/>
      <c r="AE181" s="8">
        <v>15134.4</v>
      </c>
      <c r="AF181" s="8">
        <v>1335</v>
      </c>
      <c r="AG181" s="8">
        <v>4597.6000000000004</v>
      </c>
      <c r="AH181" s="8">
        <v>4437</v>
      </c>
      <c r="AI181" s="8"/>
      <c r="AJ181" s="8"/>
      <c r="AK181" s="8">
        <v>10000</v>
      </c>
      <c r="AL181" s="8">
        <f>SUM(E181:AK181)</f>
        <v>107226.62</v>
      </c>
    </row>
    <row r="182" spans="1:38" ht="15.75" x14ac:dyDescent="0.25">
      <c r="A182" s="58">
        <v>90</v>
      </c>
      <c r="B182" s="42" t="s">
        <v>141</v>
      </c>
      <c r="C182" s="43"/>
      <c r="D182" s="43"/>
      <c r="E182" s="7">
        <v>8.4</v>
      </c>
      <c r="F182" s="11"/>
      <c r="G182" s="8"/>
      <c r="H182" s="8"/>
      <c r="I182" s="8"/>
      <c r="J182" s="8"/>
      <c r="K182" s="8"/>
      <c r="L182" s="8" t="s">
        <v>79</v>
      </c>
      <c r="M182" s="8"/>
      <c r="N182" s="8"/>
      <c r="O182" s="8"/>
      <c r="P182" s="8"/>
      <c r="Q182" s="8"/>
      <c r="R182" s="8"/>
      <c r="S182" s="8"/>
      <c r="T182" s="8">
        <v>3</v>
      </c>
      <c r="U182" s="8">
        <v>1</v>
      </c>
      <c r="V182" s="8"/>
      <c r="W182" s="8"/>
      <c r="X182" s="8"/>
      <c r="Y182" s="8"/>
      <c r="Z182" s="8">
        <v>2</v>
      </c>
      <c r="AA182" s="8"/>
      <c r="AB182" s="8">
        <v>10</v>
      </c>
      <c r="AC182" s="8"/>
      <c r="AD182" s="8"/>
      <c r="AE182" s="8">
        <v>17</v>
      </c>
      <c r="AF182" s="8"/>
      <c r="AG182" s="8">
        <v>3</v>
      </c>
      <c r="AH182" s="8">
        <v>2</v>
      </c>
      <c r="AI182" s="8"/>
      <c r="AJ182" s="8">
        <v>1149</v>
      </c>
      <c r="AK182" s="8"/>
      <c r="AL182" s="8"/>
    </row>
    <row r="183" spans="1:38" ht="15.75" x14ac:dyDescent="0.25">
      <c r="A183" s="59"/>
      <c r="B183" s="42"/>
      <c r="C183" s="43"/>
      <c r="D183" s="43"/>
      <c r="E183" s="7">
        <v>705.6</v>
      </c>
      <c r="F183" s="8"/>
      <c r="G183" s="8"/>
      <c r="H183" s="8"/>
      <c r="I183" s="8"/>
      <c r="J183" s="8"/>
      <c r="K183" s="8"/>
      <c r="L183" s="8">
        <v>221108</v>
      </c>
      <c r="M183" s="8"/>
      <c r="N183" s="8"/>
      <c r="O183" s="8"/>
      <c r="P183" s="8"/>
      <c r="Q183" s="8"/>
      <c r="R183" s="8"/>
      <c r="S183" s="8"/>
      <c r="T183" s="8">
        <v>18003</v>
      </c>
      <c r="U183" s="8">
        <v>340.26</v>
      </c>
      <c r="V183" s="8"/>
      <c r="W183" s="8"/>
      <c r="X183" s="8"/>
      <c r="Y183" s="8"/>
      <c r="Z183" s="8">
        <v>3107.62</v>
      </c>
      <c r="AA183" s="8"/>
      <c r="AB183" s="8">
        <v>20392</v>
      </c>
      <c r="AC183" s="8"/>
      <c r="AD183" s="8"/>
      <c r="AE183" s="8">
        <v>21440.400000000001</v>
      </c>
      <c r="AF183" s="8"/>
      <c r="AG183" s="8">
        <v>1724.1</v>
      </c>
      <c r="AH183" s="8">
        <v>2958</v>
      </c>
      <c r="AI183" s="8"/>
      <c r="AJ183" s="8">
        <v>22977</v>
      </c>
      <c r="AK183" s="8">
        <v>30000</v>
      </c>
      <c r="AL183" s="8">
        <f>SUM(E183:AK183)</f>
        <v>342755.98</v>
      </c>
    </row>
    <row r="184" spans="1:38" ht="15.75" x14ac:dyDescent="0.25">
      <c r="A184" s="58">
        <v>91</v>
      </c>
      <c r="B184" s="42" t="s">
        <v>142</v>
      </c>
      <c r="C184" s="43"/>
      <c r="D184" s="43"/>
      <c r="E184" s="7">
        <v>10</v>
      </c>
      <c r="F184" s="11"/>
      <c r="G184" s="8"/>
      <c r="H184" s="8"/>
      <c r="I184" s="8"/>
      <c r="J184" s="8"/>
      <c r="K184" s="8">
        <v>15</v>
      </c>
      <c r="L184" s="8"/>
      <c r="M184" s="8"/>
      <c r="N184" s="8">
        <v>3.5</v>
      </c>
      <c r="O184" s="8"/>
      <c r="P184" s="8"/>
      <c r="Q184" s="8"/>
      <c r="R184" s="8"/>
      <c r="S184" s="8"/>
      <c r="T184" s="8"/>
      <c r="U184" s="8">
        <v>1</v>
      </c>
      <c r="V184" s="8"/>
      <c r="W184" s="8"/>
      <c r="X184" s="8"/>
      <c r="Y184" s="8"/>
      <c r="Z184" s="8"/>
      <c r="AA184" s="8"/>
      <c r="AB184" s="8">
        <v>10</v>
      </c>
      <c r="AC184" s="8"/>
      <c r="AD184" s="8">
        <v>1</v>
      </c>
      <c r="AE184" s="8">
        <v>8</v>
      </c>
      <c r="AF184" s="8">
        <v>10</v>
      </c>
      <c r="AG184" s="8">
        <v>9</v>
      </c>
      <c r="AH184" s="8">
        <v>2</v>
      </c>
      <c r="AI184" s="8"/>
      <c r="AJ184" s="8">
        <v>965</v>
      </c>
      <c r="AK184" s="8"/>
      <c r="AL184" s="8"/>
    </row>
    <row r="185" spans="1:38" ht="15.75" x14ac:dyDescent="0.25">
      <c r="A185" s="59"/>
      <c r="B185" s="42"/>
      <c r="C185" s="43"/>
      <c r="D185" s="43"/>
      <c r="E185" s="7">
        <v>5880</v>
      </c>
      <c r="F185" s="8"/>
      <c r="G185" s="8"/>
      <c r="H185" s="8"/>
      <c r="I185" s="8"/>
      <c r="J185" s="8"/>
      <c r="K185" s="8">
        <v>1583.4</v>
      </c>
      <c r="L185" s="8"/>
      <c r="M185" s="8"/>
      <c r="N185" s="8">
        <v>1375.5</v>
      </c>
      <c r="O185" s="8"/>
      <c r="P185" s="8"/>
      <c r="Q185" s="8"/>
      <c r="R185" s="8"/>
      <c r="S185" s="8"/>
      <c r="T185" s="8"/>
      <c r="U185" s="8">
        <v>340.26</v>
      </c>
      <c r="V185" s="8"/>
      <c r="W185" s="8"/>
      <c r="X185" s="8"/>
      <c r="Y185" s="8"/>
      <c r="Z185" s="8"/>
      <c r="AA185" s="8"/>
      <c r="AB185" s="8">
        <v>20396.3</v>
      </c>
      <c r="AC185" s="8"/>
      <c r="AD185" s="8">
        <v>3126.25</v>
      </c>
      <c r="AE185" s="8">
        <v>10089.6</v>
      </c>
      <c r="AF185" s="8">
        <v>1335</v>
      </c>
      <c r="AG185" s="8">
        <v>5172.3</v>
      </c>
      <c r="AH185" s="8">
        <v>2958</v>
      </c>
      <c r="AI185" s="8"/>
      <c r="AJ185" s="8">
        <v>19305</v>
      </c>
      <c r="AK185" s="8">
        <v>10000</v>
      </c>
      <c r="AL185" s="8">
        <f>SUM(E185:AK185)</f>
        <v>81561.61</v>
      </c>
    </row>
    <row r="186" spans="1:38" ht="15.75" x14ac:dyDescent="0.25">
      <c r="A186" s="60">
        <v>92</v>
      </c>
      <c r="B186" s="42" t="s">
        <v>143</v>
      </c>
      <c r="C186" s="43"/>
      <c r="D186" s="43"/>
      <c r="E186" s="7">
        <v>15</v>
      </c>
      <c r="F186" s="11"/>
      <c r="G186" s="8"/>
      <c r="H186" s="8"/>
      <c r="I186" s="8"/>
      <c r="J186" s="8"/>
      <c r="K186" s="8">
        <v>17</v>
      </c>
      <c r="L186" s="8"/>
      <c r="M186" s="8"/>
      <c r="N186" s="8">
        <v>3</v>
      </c>
      <c r="O186" s="8"/>
      <c r="P186" s="8"/>
      <c r="Q186" s="8"/>
      <c r="R186" s="8"/>
      <c r="S186" s="8"/>
      <c r="T186" s="8"/>
      <c r="U186" s="8">
        <v>1.5</v>
      </c>
      <c r="V186" s="8"/>
      <c r="W186" s="8"/>
      <c r="X186" s="8"/>
      <c r="Y186" s="8"/>
      <c r="Z186" s="8">
        <v>2</v>
      </c>
      <c r="AA186" s="8">
        <v>2</v>
      </c>
      <c r="AB186" s="8"/>
      <c r="AC186" s="8"/>
      <c r="AD186" s="8">
        <v>2</v>
      </c>
      <c r="AE186" s="8">
        <v>10</v>
      </c>
      <c r="AF186" s="8">
        <v>5</v>
      </c>
      <c r="AG186" s="8">
        <v>9</v>
      </c>
      <c r="AH186" s="8">
        <v>1</v>
      </c>
      <c r="AI186" s="8"/>
      <c r="AJ186" s="8">
        <v>1909</v>
      </c>
      <c r="AK186" s="8"/>
      <c r="AL186" s="8"/>
    </row>
    <row r="187" spans="1:38" ht="15.75" x14ac:dyDescent="0.25">
      <c r="A187" s="60"/>
      <c r="B187" s="42"/>
      <c r="C187" s="43"/>
      <c r="D187" s="43"/>
      <c r="E187" s="7">
        <v>8820</v>
      </c>
      <c r="F187" s="8"/>
      <c r="G187" s="8"/>
      <c r="H187" s="8"/>
      <c r="I187" s="8"/>
      <c r="J187" s="8"/>
      <c r="K187" s="8">
        <v>1794.52</v>
      </c>
      <c r="L187" s="8"/>
      <c r="M187" s="8"/>
      <c r="N187" s="8">
        <v>1179</v>
      </c>
      <c r="O187" s="8"/>
      <c r="P187" s="8"/>
      <c r="Q187" s="8"/>
      <c r="R187" s="8"/>
      <c r="S187" s="8"/>
      <c r="T187" s="8"/>
      <c r="U187" s="8">
        <v>510.39</v>
      </c>
      <c r="V187" s="8"/>
      <c r="W187" s="8"/>
      <c r="X187" s="8"/>
      <c r="Y187" s="8"/>
      <c r="Z187" s="8">
        <v>3107.62</v>
      </c>
      <c r="AA187" s="8">
        <v>3107.62</v>
      </c>
      <c r="AB187" s="8"/>
      <c r="AC187" s="8"/>
      <c r="AD187" s="8">
        <v>6252.5</v>
      </c>
      <c r="AE187" s="8">
        <v>12612</v>
      </c>
      <c r="AF187" s="8">
        <v>667.5</v>
      </c>
      <c r="AG187" s="8">
        <v>5170.5</v>
      </c>
      <c r="AH187" s="8">
        <v>1479</v>
      </c>
      <c r="AI187" s="8"/>
      <c r="AJ187" s="8">
        <v>38178</v>
      </c>
      <c r="AK187" s="8">
        <v>17000</v>
      </c>
      <c r="AL187" s="8">
        <f>SUM(E187:AK187)</f>
        <v>99878.65</v>
      </c>
    </row>
    <row r="188" spans="1:38" ht="15.75" x14ac:dyDescent="0.25">
      <c r="A188" s="58">
        <v>93</v>
      </c>
      <c r="B188" s="42" t="s">
        <v>144</v>
      </c>
      <c r="C188" s="43"/>
      <c r="D188" s="43"/>
      <c r="E188" s="7">
        <v>15</v>
      </c>
      <c r="F188" s="11"/>
      <c r="G188" s="8"/>
      <c r="H188" s="8"/>
      <c r="I188" s="8"/>
      <c r="J188" s="8"/>
      <c r="K188" s="8">
        <v>19</v>
      </c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>
        <v>5</v>
      </c>
      <c r="AG188" s="8">
        <v>3</v>
      </c>
      <c r="AH188" s="8">
        <v>1</v>
      </c>
      <c r="AI188" s="8"/>
      <c r="AJ188" s="8">
        <v>402</v>
      </c>
      <c r="AK188" s="8"/>
      <c r="AL188" s="8"/>
    </row>
    <row r="189" spans="1:38" ht="15.75" x14ac:dyDescent="0.25">
      <c r="A189" s="59"/>
      <c r="B189" s="42"/>
      <c r="C189" s="43"/>
      <c r="D189" s="43"/>
      <c r="E189" s="7">
        <v>8820</v>
      </c>
      <c r="F189" s="8"/>
      <c r="G189" s="8"/>
      <c r="H189" s="8"/>
      <c r="I189" s="8"/>
      <c r="J189" s="8"/>
      <c r="K189" s="8">
        <v>2005.64</v>
      </c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>
        <v>667.5</v>
      </c>
      <c r="AG189" s="8">
        <v>1723.5</v>
      </c>
      <c r="AH189" s="8">
        <v>1479</v>
      </c>
      <c r="AI189" s="8"/>
      <c r="AJ189" s="8">
        <v>8046</v>
      </c>
      <c r="AK189" s="8">
        <v>11000</v>
      </c>
      <c r="AL189" s="8">
        <f>SUM(E189:AK189)</f>
        <v>33741.64</v>
      </c>
    </row>
    <row r="190" spans="1:38" ht="15.75" x14ac:dyDescent="0.25">
      <c r="A190" s="58">
        <v>94</v>
      </c>
      <c r="B190" s="42" t="s">
        <v>145</v>
      </c>
      <c r="C190" s="43"/>
      <c r="D190" s="43"/>
      <c r="E190" s="7">
        <v>4</v>
      </c>
      <c r="F190" s="11"/>
      <c r="G190" s="8"/>
      <c r="H190" s="8"/>
      <c r="I190" s="8"/>
      <c r="J190" s="8"/>
      <c r="K190" s="8">
        <v>20.2</v>
      </c>
      <c r="L190" s="8"/>
      <c r="M190" s="8"/>
      <c r="N190" s="8">
        <v>10</v>
      </c>
      <c r="O190" s="8"/>
      <c r="P190" s="8"/>
      <c r="Q190" s="8"/>
      <c r="R190" s="8"/>
      <c r="S190" s="8"/>
      <c r="T190" s="8"/>
      <c r="U190" s="8">
        <v>1</v>
      </c>
      <c r="V190" s="8"/>
      <c r="W190" s="8"/>
      <c r="X190" s="8"/>
      <c r="Y190" s="8"/>
      <c r="Z190" s="8"/>
      <c r="AA190" s="8"/>
      <c r="AB190" s="8">
        <v>2</v>
      </c>
      <c r="AC190" s="8">
        <v>10</v>
      </c>
      <c r="AD190" s="8"/>
      <c r="AE190" s="8">
        <v>19</v>
      </c>
      <c r="AF190" s="8">
        <v>40</v>
      </c>
      <c r="AG190" s="8">
        <v>17</v>
      </c>
      <c r="AH190" s="8">
        <v>6</v>
      </c>
      <c r="AI190" s="8"/>
      <c r="AJ190" s="8"/>
      <c r="AK190" s="8"/>
      <c r="AL190" s="7"/>
    </row>
    <row r="191" spans="1:38" ht="15.75" x14ac:dyDescent="0.25">
      <c r="A191" s="59"/>
      <c r="B191" s="42"/>
      <c r="C191" s="43"/>
      <c r="D191" s="43"/>
      <c r="E191" s="7">
        <v>860</v>
      </c>
      <c r="F191" s="8"/>
      <c r="G191" s="8"/>
      <c r="H191" s="8"/>
      <c r="I191" s="8"/>
      <c r="J191" s="8"/>
      <c r="K191" s="8">
        <v>2132.31</v>
      </c>
      <c r="L191" s="8"/>
      <c r="M191" s="8"/>
      <c r="N191" s="8">
        <v>3930</v>
      </c>
      <c r="O191" s="8"/>
      <c r="P191" s="8"/>
      <c r="Q191" s="8"/>
      <c r="R191" s="8"/>
      <c r="S191" s="8"/>
      <c r="T191" s="8"/>
      <c r="U191" s="8">
        <v>340.26</v>
      </c>
      <c r="V191" s="8"/>
      <c r="W191" s="8"/>
      <c r="X191" s="8"/>
      <c r="Y191" s="8"/>
      <c r="Z191" s="8"/>
      <c r="AA191" s="8"/>
      <c r="AB191" s="8">
        <v>4078.4</v>
      </c>
      <c r="AC191" s="8">
        <v>19296.3</v>
      </c>
      <c r="AD191" s="8"/>
      <c r="AE191" s="8">
        <v>23962.799999999999</v>
      </c>
      <c r="AF191" s="8">
        <v>5340</v>
      </c>
      <c r="AG191" s="8">
        <v>9766.5</v>
      </c>
      <c r="AH191" s="8">
        <v>8874</v>
      </c>
      <c r="AI191" s="8"/>
      <c r="AJ191" s="8"/>
      <c r="AK191" s="8">
        <v>40000</v>
      </c>
      <c r="AL191" s="7">
        <f>SUM(E191:AK191)</f>
        <v>118580.56999999999</v>
      </c>
    </row>
    <row r="192" spans="1:38" ht="15.75" x14ac:dyDescent="0.25">
      <c r="A192" s="60">
        <v>95</v>
      </c>
      <c r="B192" s="42" t="s">
        <v>146</v>
      </c>
      <c r="C192" s="43"/>
      <c r="D192" s="43"/>
      <c r="E192" s="7">
        <v>4</v>
      </c>
      <c r="F192" s="11"/>
      <c r="G192" s="8"/>
      <c r="H192" s="8"/>
      <c r="I192" s="8"/>
      <c r="J192" s="8"/>
      <c r="K192" s="8">
        <v>23</v>
      </c>
      <c r="L192" s="19" t="s">
        <v>133</v>
      </c>
      <c r="M192" s="8"/>
      <c r="N192" s="8">
        <v>6</v>
      </c>
      <c r="O192" s="8"/>
      <c r="P192" s="8"/>
      <c r="Q192" s="8"/>
      <c r="R192" s="8"/>
      <c r="S192" s="8"/>
      <c r="T192" s="8"/>
      <c r="U192" s="8">
        <v>1</v>
      </c>
      <c r="V192" s="8"/>
      <c r="W192" s="8"/>
      <c r="X192" s="8"/>
      <c r="Y192" s="8"/>
      <c r="Z192" s="8"/>
      <c r="AA192" s="8"/>
      <c r="AB192" s="8"/>
      <c r="AC192" s="8"/>
      <c r="AD192" s="8"/>
      <c r="AE192" s="8">
        <v>8</v>
      </c>
      <c r="AF192" s="8"/>
      <c r="AG192" s="8">
        <v>6</v>
      </c>
      <c r="AH192" s="8">
        <v>1</v>
      </c>
      <c r="AI192" s="8"/>
      <c r="AJ192" s="8"/>
      <c r="AK192" s="8"/>
      <c r="AL192" s="8"/>
    </row>
    <row r="193" spans="1:38" ht="15.75" x14ac:dyDescent="0.25">
      <c r="A193" s="60"/>
      <c r="B193" s="42"/>
      <c r="C193" s="43"/>
      <c r="D193" s="43"/>
      <c r="E193" s="7">
        <v>860</v>
      </c>
      <c r="F193" s="8"/>
      <c r="G193" s="8"/>
      <c r="H193" s="8"/>
      <c r="I193" s="8"/>
      <c r="J193" s="8"/>
      <c r="K193" s="8">
        <v>2427.88</v>
      </c>
      <c r="L193" s="8">
        <v>291280</v>
      </c>
      <c r="M193" s="8"/>
      <c r="N193" s="8">
        <v>2358</v>
      </c>
      <c r="O193" s="8"/>
      <c r="P193" s="8"/>
      <c r="Q193" s="8"/>
      <c r="R193" s="8"/>
      <c r="S193" s="8"/>
      <c r="T193" s="8"/>
      <c r="U193" s="8">
        <v>340.26</v>
      </c>
      <c r="V193" s="8"/>
      <c r="W193" s="8"/>
      <c r="X193" s="8"/>
      <c r="Y193" s="8"/>
      <c r="Z193" s="8"/>
      <c r="AA193" s="8"/>
      <c r="AB193" s="8"/>
      <c r="AC193" s="8"/>
      <c r="AD193" s="8"/>
      <c r="AE193" s="8">
        <v>10089.6</v>
      </c>
      <c r="AF193" s="8"/>
      <c r="AG193" s="8">
        <v>3447</v>
      </c>
      <c r="AH193" s="8">
        <v>1479</v>
      </c>
      <c r="AI193" s="8"/>
      <c r="AJ193" s="8"/>
      <c r="AK193" s="8">
        <v>45000</v>
      </c>
      <c r="AL193" s="8">
        <f>SUM(E193:AK193)</f>
        <v>357281.74</v>
      </c>
    </row>
    <row r="194" spans="1:38" ht="15.75" x14ac:dyDescent="0.25">
      <c r="A194" s="58">
        <v>96</v>
      </c>
      <c r="B194" s="42" t="s">
        <v>147</v>
      </c>
      <c r="C194" s="43"/>
      <c r="D194" s="43"/>
      <c r="E194" s="7"/>
      <c r="F194" s="11"/>
      <c r="G194" s="8"/>
      <c r="H194" s="8"/>
      <c r="I194" s="8"/>
      <c r="J194" s="8"/>
      <c r="K194" s="8">
        <v>15</v>
      </c>
      <c r="L194" s="8"/>
      <c r="M194" s="8"/>
      <c r="N194" s="8">
        <v>4</v>
      </c>
      <c r="O194" s="8"/>
      <c r="P194" s="8"/>
      <c r="Q194" s="8">
        <v>16</v>
      </c>
      <c r="R194" s="8"/>
      <c r="S194" s="8">
        <v>3</v>
      </c>
      <c r="T194" s="8">
        <v>6</v>
      </c>
      <c r="U194" s="8"/>
      <c r="V194" s="8">
        <v>1</v>
      </c>
      <c r="W194" s="8"/>
      <c r="X194" s="8"/>
      <c r="Y194" s="8"/>
      <c r="Z194" s="8"/>
      <c r="AA194" s="8"/>
      <c r="AB194" s="8"/>
      <c r="AC194" s="8"/>
      <c r="AD194" s="8"/>
      <c r="AE194" s="8">
        <v>4</v>
      </c>
      <c r="AF194" s="8">
        <v>20</v>
      </c>
      <c r="AG194" s="8">
        <v>9</v>
      </c>
      <c r="AH194" s="8">
        <v>2</v>
      </c>
      <c r="AI194" s="8"/>
      <c r="AJ194" s="8"/>
      <c r="AK194" s="8"/>
      <c r="AL194" s="8"/>
    </row>
    <row r="195" spans="1:38" ht="15.75" x14ac:dyDescent="0.25">
      <c r="A195" s="59"/>
      <c r="B195" s="42"/>
      <c r="C195" s="43"/>
      <c r="D195" s="43"/>
      <c r="E195" s="7"/>
      <c r="F195" s="8"/>
      <c r="G195" s="8"/>
      <c r="H195" s="8"/>
      <c r="I195" s="8"/>
      <c r="J195" s="8"/>
      <c r="K195" s="8">
        <v>1583.4</v>
      </c>
      <c r="L195" s="8"/>
      <c r="M195" s="8"/>
      <c r="N195" s="8">
        <v>1572</v>
      </c>
      <c r="O195" s="8"/>
      <c r="P195" s="8"/>
      <c r="Q195" s="8">
        <v>8048</v>
      </c>
      <c r="R195" s="8"/>
      <c r="S195" s="8">
        <v>13749</v>
      </c>
      <c r="T195" s="8">
        <v>36006</v>
      </c>
      <c r="U195" s="8"/>
      <c r="V195" s="8">
        <v>766</v>
      </c>
      <c r="W195" s="8"/>
      <c r="X195" s="8"/>
      <c r="Y195" s="8"/>
      <c r="Z195" s="8"/>
      <c r="AA195" s="8"/>
      <c r="AB195" s="8"/>
      <c r="AC195" s="8"/>
      <c r="AD195" s="8"/>
      <c r="AE195" s="8">
        <v>5044.8</v>
      </c>
      <c r="AF195" s="8">
        <v>2670</v>
      </c>
      <c r="AG195" s="8">
        <v>5170.5</v>
      </c>
      <c r="AH195" s="8">
        <v>2958</v>
      </c>
      <c r="AI195" s="8"/>
      <c r="AJ195" s="8"/>
      <c r="AK195" s="8">
        <v>30000</v>
      </c>
      <c r="AL195" s="8">
        <f>SUM(E195:AK195)</f>
        <v>107567.7</v>
      </c>
    </row>
    <row r="196" spans="1:38" ht="15.75" x14ac:dyDescent="0.25">
      <c r="A196" s="58">
        <v>97</v>
      </c>
      <c r="B196" s="42" t="s">
        <v>148</v>
      </c>
      <c r="C196" s="43"/>
      <c r="D196" s="43"/>
      <c r="E196" s="7">
        <v>15</v>
      </c>
      <c r="F196" s="11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17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>
        <v>359</v>
      </c>
      <c r="AK196" s="8"/>
      <c r="AL196" s="7"/>
    </row>
    <row r="197" spans="1:38" ht="15.75" x14ac:dyDescent="0.25">
      <c r="A197" s="59"/>
      <c r="B197" s="42"/>
      <c r="C197" s="43"/>
      <c r="D197" s="43"/>
      <c r="E197" s="7">
        <v>8820</v>
      </c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17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>
        <v>7182</v>
      </c>
      <c r="AK197" s="8">
        <v>3000</v>
      </c>
      <c r="AL197" s="7">
        <f>SUM(E197:AK197)</f>
        <v>19002</v>
      </c>
    </row>
    <row r="198" spans="1:38" ht="15.75" x14ac:dyDescent="0.25">
      <c r="A198" s="60">
        <v>98</v>
      </c>
      <c r="B198" s="42" t="s">
        <v>149</v>
      </c>
      <c r="C198" s="43"/>
      <c r="D198" s="43"/>
      <c r="E198" s="7"/>
      <c r="F198" s="11"/>
      <c r="G198" s="8"/>
      <c r="H198" s="8"/>
      <c r="I198" s="8"/>
      <c r="J198" s="8"/>
      <c r="K198" s="8"/>
      <c r="L198" s="8" t="s">
        <v>55</v>
      </c>
      <c r="M198" s="8"/>
      <c r="N198" s="8">
        <v>3</v>
      </c>
      <c r="O198" s="8"/>
      <c r="P198" s="8"/>
      <c r="Q198" s="8"/>
      <c r="R198" s="8"/>
      <c r="S198" s="8"/>
      <c r="T198" s="8"/>
      <c r="U198" s="8">
        <v>1</v>
      </c>
      <c r="V198" s="8"/>
      <c r="W198" s="8"/>
      <c r="X198" s="8"/>
      <c r="Y198" s="8"/>
      <c r="Z198" s="8">
        <v>10</v>
      </c>
      <c r="AA198" s="8"/>
      <c r="AB198" s="8">
        <v>10</v>
      </c>
      <c r="AC198" s="8"/>
      <c r="AD198" s="8"/>
      <c r="AE198" s="8">
        <v>19</v>
      </c>
      <c r="AF198" s="8">
        <v>10</v>
      </c>
      <c r="AG198" s="8">
        <v>39</v>
      </c>
      <c r="AH198" s="8"/>
      <c r="AI198" s="8"/>
      <c r="AJ198" s="8"/>
      <c r="AK198" s="8"/>
      <c r="AL198" s="8"/>
    </row>
    <row r="199" spans="1:38" ht="15.75" x14ac:dyDescent="0.25">
      <c r="A199" s="60"/>
      <c r="B199" s="42"/>
      <c r="C199" s="43"/>
      <c r="D199" s="43"/>
      <c r="E199" s="7"/>
      <c r="F199" s="8"/>
      <c r="G199" s="8"/>
      <c r="H199" s="8"/>
      <c r="I199" s="8"/>
      <c r="J199" s="8"/>
      <c r="K199" s="8"/>
      <c r="L199" s="8">
        <v>566672</v>
      </c>
      <c r="M199" s="8"/>
      <c r="N199" s="8">
        <v>1179</v>
      </c>
      <c r="O199" s="8"/>
      <c r="P199" s="8"/>
      <c r="Q199" s="8"/>
      <c r="R199" s="8"/>
      <c r="S199" s="8"/>
      <c r="T199" s="8"/>
      <c r="U199" s="8">
        <v>340.26</v>
      </c>
      <c r="V199" s="8"/>
      <c r="W199" s="8"/>
      <c r="X199" s="8"/>
      <c r="Y199" s="8"/>
      <c r="Z199" s="8">
        <v>15538.1</v>
      </c>
      <c r="AA199" s="8"/>
      <c r="AB199" s="8">
        <v>20392</v>
      </c>
      <c r="AC199" s="8"/>
      <c r="AD199" s="8"/>
      <c r="AE199" s="8">
        <v>23962.799999999999</v>
      </c>
      <c r="AF199" s="8">
        <v>1335</v>
      </c>
      <c r="AG199" s="8">
        <v>22405.5</v>
      </c>
      <c r="AH199" s="8"/>
      <c r="AI199" s="8"/>
      <c r="AJ199" s="8"/>
      <c r="AK199" s="8"/>
      <c r="AL199" s="8">
        <f>SUM(E199:AK199)</f>
        <v>651824.66</v>
      </c>
    </row>
    <row r="200" spans="1:38" ht="15.75" x14ac:dyDescent="0.25">
      <c r="A200" s="58">
        <v>99</v>
      </c>
      <c r="B200" s="42" t="s">
        <v>150</v>
      </c>
      <c r="C200" s="43"/>
      <c r="D200" s="43"/>
      <c r="E200" s="7"/>
      <c r="F200" s="11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>
        <v>8</v>
      </c>
      <c r="AF200" s="8">
        <v>10</v>
      </c>
      <c r="AG200" s="8">
        <v>3</v>
      </c>
      <c r="AH200" s="8"/>
      <c r="AI200" s="8"/>
      <c r="AJ200" s="8">
        <v>1708</v>
      </c>
      <c r="AK200" s="8"/>
      <c r="AL200" s="7"/>
    </row>
    <row r="201" spans="1:38" ht="15.75" x14ac:dyDescent="0.25">
      <c r="A201" s="59"/>
      <c r="B201" s="42"/>
      <c r="C201" s="43"/>
      <c r="D201" s="43"/>
      <c r="E201" s="7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>
        <v>10089.6</v>
      </c>
      <c r="AF201" s="8">
        <v>1335</v>
      </c>
      <c r="AG201" s="8">
        <v>1724.1</v>
      </c>
      <c r="AH201" s="8"/>
      <c r="AI201" s="8"/>
      <c r="AJ201" s="8">
        <v>34155</v>
      </c>
      <c r="AK201" s="8">
        <v>23000</v>
      </c>
      <c r="AL201" s="7">
        <f>SUM(E201:AK201)</f>
        <v>70303.7</v>
      </c>
    </row>
    <row r="202" spans="1:38" ht="15.75" x14ac:dyDescent="0.25">
      <c r="A202" s="58">
        <v>100</v>
      </c>
      <c r="B202" s="42" t="s">
        <v>151</v>
      </c>
      <c r="C202" s="43"/>
      <c r="D202" s="43"/>
      <c r="E202" s="7"/>
      <c r="F202" s="11"/>
      <c r="G202" s="8"/>
      <c r="H202" s="8"/>
      <c r="I202" s="8"/>
      <c r="J202" s="8"/>
      <c r="K202" s="8"/>
      <c r="L202" s="8" t="s">
        <v>42</v>
      </c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>
        <v>10</v>
      </c>
      <c r="AG202" s="8">
        <v>8</v>
      </c>
      <c r="AH202" s="8"/>
      <c r="AI202" s="8"/>
      <c r="AJ202" s="8"/>
      <c r="AK202" s="8"/>
      <c r="AL202" s="7"/>
    </row>
    <row r="203" spans="1:38" ht="15.75" x14ac:dyDescent="0.25">
      <c r="A203" s="59"/>
      <c r="B203" s="42"/>
      <c r="C203" s="43"/>
      <c r="D203" s="43"/>
      <c r="E203" s="7"/>
      <c r="F203" s="8"/>
      <c r="G203" s="8"/>
      <c r="H203" s="8"/>
      <c r="I203" s="8"/>
      <c r="J203" s="8"/>
      <c r="K203" s="8"/>
      <c r="L203" s="8">
        <v>124456</v>
      </c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>
        <v>1335</v>
      </c>
      <c r="AG203" s="8">
        <v>4596</v>
      </c>
      <c r="AH203" s="8"/>
      <c r="AI203" s="8"/>
      <c r="AJ203" s="8"/>
      <c r="AK203" s="8">
        <v>16000</v>
      </c>
      <c r="AL203" s="7">
        <f>SUM(E203:AK203)</f>
        <v>146387</v>
      </c>
    </row>
    <row r="204" spans="1:38" ht="31.5" x14ac:dyDescent="0.25">
      <c r="A204" s="60">
        <v>101</v>
      </c>
      <c r="B204" s="42" t="s">
        <v>152</v>
      </c>
      <c r="C204" s="43"/>
      <c r="D204" s="43"/>
      <c r="E204" s="7"/>
      <c r="F204" s="11"/>
      <c r="G204" s="8"/>
      <c r="H204" s="8"/>
      <c r="I204" s="8"/>
      <c r="J204" s="8"/>
      <c r="K204" s="8"/>
      <c r="L204" s="8" t="s">
        <v>100</v>
      </c>
      <c r="M204" s="8"/>
      <c r="N204" s="8"/>
      <c r="O204" s="8"/>
      <c r="P204" s="8"/>
      <c r="Q204" s="8">
        <v>0.4</v>
      </c>
      <c r="R204" s="8"/>
      <c r="S204" s="8"/>
      <c r="T204" s="8"/>
      <c r="U204" s="8"/>
      <c r="V204" s="8"/>
      <c r="W204" s="8"/>
      <c r="X204" s="8"/>
      <c r="Y204" s="8"/>
      <c r="Z204" s="8">
        <v>10</v>
      </c>
      <c r="AA204" s="8"/>
      <c r="AB204" s="8">
        <v>10</v>
      </c>
      <c r="AC204" s="8">
        <v>2</v>
      </c>
      <c r="AD204" s="8">
        <v>1</v>
      </c>
      <c r="AE204" s="8">
        <v>28</v>
      </c>
      <c r="AF204" s="8"/>
      <c r="AG204" s="8">
        <v>6</v>
      </c>
      <c r="AH204" s="8">
        <v>4</v>
      </c>
      <c r="AI204" s="8"/>
      <c r="AJ204" s="8"/>
      <c r="AK204" s="8"/>
      <c r="AL204" s="7"/>
    </row>
    <row r="205" spans="1:38" ht="15.75" x14ac:dyDescent="0.25">
      <c r="A205" s="60"/>
      <c r="B205" s="42"/>
      <c r="C205" s="43"/>
      <c r="D205" s="43"/>
      <c r="E205" s="7"/>
      <c r="F205" s="8"/>
      <c r="G205" s="8"/>
      <c r="H205" s="8"/>
      <c r="I205" s="8"/>
      <c r="J205" s="8"/>
      <c r="K205" s="8"/>
      <c r="L205" s="8">
        <v>691128</v>
      </c>
      <c r="M205" s="8"/>
      <c r="N205" s="8"/>
      <c r="O205" s="8"/>
      <c r="P205" s="8"/>
      <c r="Q205" s="8">
        <v>35.020000000000003</v>
      </c>
      <c r="R205" s="8"/>
      <c r="S205" s="8"/>
      <c r="T205" s="8"/>
      <c r="U205" s="8"/>
      <c r="V205" s="8"/>
      <c r="W205" s="8"/>
      <c r="X205" s="8"/>
      <c r="Y205" s="8"/>
      <c r="Z205" s="8">
        <v>15538.1</v>
      </c>
      <c r="AA205" s="8"/>
      <c r="AB205" s="8">
        <v>20392</v>
      </c>
      <c r="AC205" s="8">
        <v>3859.26</v>
      </c>
      <c r="AD205" s="8">
        <v>3126.25</v>
      </c>
      <c r="AE205" s="8">
        <v>35313.599999999999</v>
      </c>
      <c r="AF205" s="8"/>
      <c r="AG205" s="8">
        <v>3447</v>
      </c>
      <c r="AH205" s="8">
        <v>5916</v>
      </c>
      <c r="AI205" s="8"/>
      <c r="AJ205" s="8"/>
      <c r="AK205" s="8">
        <v>22000</v>
      </c>
      <c r="AL205" s="7">
        <f>SUM(E205:AK205)</f>
        <v>800755.23</v>
      </c>
    </row>
    <row r="206" spans="1:38" ht="15.75" x14ac:dyDescent="0.25">
      <c r="A206" s="58">
        <v>102</v>
      </c>
      <c r="B206" s="42" t="s">
        <v>153</v>
      </c>
      <c r="C206" s="43"/>
      <c r="D206" s="43"/>
      <c r="E206" s="7"/>
      <c r="F206" s="11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>
        <v>8</v>
      </c>
      <c r="AF206" s="8"/>
      <c r="AG206" s="8">
        <v>6</v>
      </c>
      <c r="AH206" s="8">
        <v>1</v>
      </c>
      <c r="AI206" s="8"/>
      <c r="AJ206" s="8">
        <v>1990</v>
      </c>
      <c r="AK206" s="8"/>
      <c r="AL206" s="7"/>
    </row>
    <row r="207" spans="1:38" ht="15.75" x14ac:dyDescent="0.25">
      <c r="A207" s="59"/>
      <c r="B207" s="42"/>
      <c r="C207" s="43"/>
      <c r="D207" s="43"/>
      <c r="E207" s="7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>
        <v>10089.6</v>
      </c>
      <c r="AF207" s="8"/>
      <c r="AG207" s="8">
        <v>3448.2</v>
      </c>
      <c r="AH207" s="8">
        <v>1479</v>
      </c>
      <c r="AI207" s="8"/>
      <c r="AJ207" s="8">
        <v>39798</v>
      </c>
      <c r="AK207" s="8">
        <v>10000</v>
      </c>
      <c r="AL207" s="7">
        <f>SUM(E207:AK207)</f>
        <v>64814.8</v>
      </c>
    </row>
    <row r="208" spans="1:38" ht="15.75" x14ac:dyDescent="0.25">
      <c r="A208" s="58">
        <v>103</v>
      </c>
      <c r="B208" s="42" t="s">
        <v>154</v>
      </c>
      <c r="C208" s="43"/>
      <c r="D208" s="43"/>
      <c r="E208" s="7"/>
      <c r="F208" s="11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>
        <v>0.6</v>
      </c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>
        <v>1285</v>
      </c>
      <c r="AK208" s="8"/>
      <c r="AL208" s="7"/>
    </row>
    <row r="209" spans="1:38" ht="15.75" x14ac:dyDescent="0.25">
      <c r="A209" s="59"/>
      <c r="B209" s="42"/>
      <c r="C209" s="43"/>
      <c r="D209" s="43"/>
      <c r="E209" s="7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>
        <v>52.53</v>
      </c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>
        <v>25704</v>
      </c>
      <c r="AK209" s="8">
        <v>13000</v>
      </c>
      <c r="AL209" s="7">
        <f>SUM(E209:AK209)</f>
        <v>38756.53</v>
      </c>
    </row>
    <row r="210" spans="1:38" ht="15.75" x14ac:dyDescent="0.25">
      <c r="A210" s="60">
        <v>104</v>
      </c>
      <c r="B210" s="42" t="s">
        <v>155</v>
      </c>
      <c r="C210" s="43"/>
      <c r="D210" s="43"/>
      <c r="E210" s="7"/>
      <c r="F210" s="11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>
        <v>1</v>
      </c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>
        <v>22</v>
      </c>
      <c r="AF210" s="8">
        <v>20</v>
      </c>
      <c r="AG210" s="8">
        <v>13</v>
      </c>
      <c r="AH210" s="8">
        <v>2</v>
      </c>
      <c r="AI210" s="8"/>
      <c r="AJ210" s="8"/>
      <c r="AK210" s="8"/>
      <c r="AL210" s="7"/>
    </row>
    <row r="211" spans="1:38" ht="15.75" x14ac:dyDescent="0.25">
      <c r="A211" s="60"/>
      <c r="B211" s="42"/>
      <c r="C211" s="43"/>
      <c r="D211" s="43"/>
      <c r="E211" s="7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>
        <v>6001</v>
      </c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>
        <v>27746.400000000001</v>
      </c>
      <c r="AF211" s="8">
        <v>2670</v>
      </c>
      <c r="AG211" s="8">
        <v>7471.1</v>
      </c>
      <c r="AH211" s="8">
        <v>2958</v>
      </c>
      <c r="AI211" s="8"/>
      <c r="AJ211" s="8"/>
      <c r="AK211" s="8">
        <v>18000</v>
      </c>
      <c r="AL211" s="7">
        <f>SUM(E211:AK211)</f>
        <v>64846.5</v>
      </c>
    </row>
    <row r="212" spans="1:38" ht="15.75" x14ac:dyDescent="0.25">
      <c r="A212" s="58">
        <v>105</v>
      </c>
      <c r="B212" s="42" t="s">
        <v>156</v>
      </c>
      <c r="C212" s="43"/>
      <c r="D212" s="43"/>
      <c r="E212" s="7"/>
      <c r="F212" s="11"/>
      <c r="G212" s="8"/>
      <c r="H212" s="8"/>
      <c r="I212" s="8"/>
      <c r="J212" s="8"/>
      <c r="K212" s="8">
        <v>15.3</v>
      </c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>
        <v>2</v>
      </c>
      <c r="X212" s="8"/>
      <c r="Y212" s="8"/>
      <c r="Z212" s="8"/>
      <c r="AA212" s="8"/>
      <c r="AB212" s="8"/>
      <c r="AC212" s="8"/>
      <c r="AD212" s="8"/>
      <c r="AE212" s="8">
        <v>8</v>
      </c>
      <c r="AF212" s="8"/>
      <c r="AG212" s="8">
        <v>4</v>
      </c>
      <c r="AH212" s="8">
        <v>1</v>
      </c>
      <c r="AI212" s="8"/>
      <c r="AJ212" s="8">
        <v>1202</v>
      </c>
      <c r="AK212" s="8"/>
      <c r="AL212" s="7"/>
    </row>
    <row r="213" spans="1:38" ht="15.75" x14ac:dyDescent="0.25">
      <c r="A213" s="59"/>
      <c r="B213" s="42"/>
      <c r="C213" s="43"/>
      <c r="D213" s="43"/>
      <c r="E213" s="7"/>
      <c r="F213" s="8"/>
      <c r="G213" s="8"/>
      <c r="H213" s="8"/>
      <c r="I213" s="8"/>
      <c r="J213" s="8"/>
      <c r="K213" s="8">
        <v>1615.06</v>
      </c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>
        <v>1390</v>
      </c>
      <c r="X213" s="8"/>
      <c r="Y213" s="8"/>
      <c r="Z213" s="8"/>
      <c r="AA213" s="8"/>
      <c r="AB213" s="8"/>
      <c r="AC213" s="8"/>
      <c r="AD213" s="8"/>
      <c r="AE213" s="8">
        <v>10089.6</v>
      </c>
      <c r="AF213" s="8"/>
      <c r="AG213" s="8">
        <v>2298.8000000000002</v>
      </c>
      <c r="AH213" s="8">
        <v>1479</v>
      </c>
      <c r="AI213" s="8"/>
      <c r="AJ213" s="8">
        <v>24030</v>
      </c>
      <c r="AK213" s="8">
        <v>20000</v>
      </c>
      <c r="AL213" s="7">
        <f>SUM(E213:AK213)</f>
        <v>60902.46</v>
      </c>
    </row>
    <row r="214" spans="1:38" ht="15.75" x14ac:dyDescent="0.25">
      <c r="A214" s="58">
        <v>106</v>
      </c>
      <c r="B214" s="42" t="s">
        <v>157</v>
      </c>
      <c r="C214" s="43"/>
      <c r="D214" s="43"/>
      <c r="E214" s="7"/>
      <c r="F214" s="11"/>
      <c r="G214" s="8"/>
      <c r="H214" s="8"/>
      <c r="I214" s="8"/>
      <c r="J214" s="8"/>
      <c r="K214" s="8"/>
      <c r="L214" s="8" t="s">
        <v>42</v>
      </c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>
        <v>1</v>
      </c>
      <c r="AH214" s="8">
        <v>1</v>
      </c>
      <c r="AI214" s="8"/>
      <c r="AJ214" s="8">
        <v>2678</v>
      </c>
      <c r="AK214" s="8"/>
      <c r="AL214" s="8"/>
    </row>
    <row r="215" spans="1:38" ht="15.75" x14ac:dyDescent="0.25">
      <c r="A215" s="59"/>
      <c r="B215" s="42"/>
      <c r="C215" s="43"/>
      <c r="D215" s="43"/>
      <c r="E215" s="7"/>
      <c r="F215" s="8"/>
      <c r="G215" s="8"/>
      <c r="H215" s="8"/>
      <c r="I215" s="8"/>
      <c r="J215" s="8"/>
      <c r="K215" s="8"/>
      <c r="L215" s="8">
        <v>174768</v>
      </c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>
        <v>574.70000000000005</v>
      </c>
      <c r="AH215" s="8">
        <v>1479</v>
      </c>
      <c r="AI215" s="8"/>
      <c r="AJ215" s="8">
        <v>53568</v>
      </c>
      <c r="AK215" s="8">
        <v>27000</v>
      </c>
      <c r="AL215" s="8">
        <f>SUM(E215:AK215)</f>
        <v>257389.7</v>
      </c>
    </row>
    <row r="216" spans="1:38" ht="15.75" x14ac:dyDescent="0.25">
      <c r="A216" s="60">
        <v>107</v>
      </c>
      <c r="B216" s="42" t="s">
        <v>158</v>
      </c>
      <c r="C216" s="43"/>
      <c r="D216" s="43"/>
      <c r="E216" s="7"/>
      <c r="F216" s="11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>
        <v>929</v>
      </c>
      <c r="AK216" s="8"/>
      <c r="AL216" s="7"/>
    </row>
    <row r="217" spans="1:38" ht="15.75" x14ac:dyDescent="0.25">
      <c r="A217" s="60"/>
      <c r="B217" s="42"/>
      <c r="C217" s="43"/>
      <c r="D217" s="43"/>
      <c r="E217" s="7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>
        <v>18576</v>
      </c>
      <c r="AK217" s="8">
        <v>10000</v>
      </c>
      <c r="AL217" s="7">
        <f>SUM(E217:AK217)</f>
        <v>28576</v>
      </c>
    </row>
    <row r="218" spans="1:38" ht="15.75" x14ac:dyDescent="0.25">
      <c r="A218" s="58">
        <v>108</v>
      </c>
      <c r="B218" s="42" t="s">
        <v>159</v>
      </c>
      <c r="C218" s="43"/>
      <c r="D218" s="43"/>
      <c r="E218" s="7"/>
      <c r="F218" s="11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>
        <v>2</v>
      </c>
      <c r="AA218" s="8"/>
      <c r="AB218" s="8"/>
      <c r="AC218" s="8"/>
      <c r="AD218" s="8"/>
      <c r="AE218" s="8">
        <v>8</v>
      </c>
      <c r="AF218" s="8">
        <v>10</v>
      </c>
      <c r="AG218" s="8">
        <v>13</v>
      </c>
      <c r="AH218" s="8">
        <v>3</v>
      </c>
      <c r="AI218" s="8"/>
      <c r="AJ218" s="8">
        <v>2873</v>
      </c>
      <c r="AK218" s="8"/>
      <c r="AL218" s="7"/>
    </row>
    <row r="219" spans="1:38" ht="15.75" x14ac:dyDescent="0.25">
      <c r="A219" s="59"/>
      <c r="B219" s="42"/>
      <c r="C219" s="43"/>
      <c r="D219" s="43"/>
      <c r="E219" s="7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>
        <v>3107.62</v>
      </c>
      <c r="AA219" s="8"/>
      <c r="AB219" s="8"/>
      <c r="AC219" s="8"/>
      <c r="AD219" s="8"/>
      <c r="AE219" s="8">
        <v>10089.6</v>
      </c>
      <c r="AF219" s="8">
        <v>1335</v>
      </c>
      <c r="AG219" s="8">
        <v>7468.5</v>
      </c>
      <c r="AH219" s="8">
        <v>4437</v>
      </c>
      <c r="AI219" s="8"/>
      <c r="AJ219" s="8">
        <v>57456</v>
      </c>
      <c r="AK219" s="8">
        <v>26000</v>
      </c>
      <c r="AL219" s="7">
        <f>SUM(E219:AK219)</f>
        <v>109893.72</v>
      </c>
    </row>
    <row r="220" spans="1:38" ht="15.75" x14ac:dyDescent="0.25">
      <c r="A220" s="58">
        <v>109</v>
      </c>
      <c r="B220" s="42" t="s">
        <v>160</v>
      </c>
      <c r="C220" s="43"/>
      <c r="D220" s="43"/>
      <c r="E220" s="7"/>
      <c r="F220" s="11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>
        <v>10</v>
      </c>
      <c r="AA220" s="8"/>
      <c r="AB220" s="8">
        <v>10</v>
      </c>
      <c r="AC220" s="8"/>
      <c r="AD220" s="8"/>
      <c r="AE220" s="8">
        <v>20</v>
      </c>
      <c r="AF220" s="8"/>
      <c r="AG220" s="8">
        <v>7</v>
      </c>
      <c r="AH220" s="8">
        <v>2</v>
      </c>
      <c r="AI220" s="8"/>
      <c r="AJ220" s="8"/>
      <c r="AK220" s="8"/>
      <c r="AL220" s="8"/>
    </row>
    <row r="221" spans="1:38" ht="15.75" x14ac:dyDescent="0.25">
      <c r="A221" s="59"/>
      <c r="B221" s="42"/>
      <c r="C221" s="43"/>
      <c r="D221" s="43"/>
      <c r="E221" s="7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>
        <v>15538.1</v>
      </c>
      <c r="AA221" s="8"/>
      <c r="AB221" s="8">
        <v>20392</v>
      </c>
      <c r="AC221" s="8"/>
      <c r="AD221" s="8"/>
      <c r="AE221" s="8">
        <v>25224</v>
      </c>
      <c r="AF221" s="8"/>
      <c r="AG221" s="8">
        <v>4021.5</v>
      </c>
      <c r="AH221" s="8">
        <v>2958</v>
      </c>
      <c r="AI221" s="8"/>
      <c r="AJ221" s="8"/>
      <c r="AK221" s="8">
        <v>17000</v>
      </c>
      <c r="AL221" s="8">
        <f>SUM(E221:AK221)</f>
        <v>85133.6</v>
      </c>
    </row>
    <row r="222" spans="1:38" ht="15.75" x14ac:dyDescent="0.25">
      <c r="A222" s="60">
        <v>110</v>
      </c>
      <c r="B222" s="42" t="s">
        <v>161</v>
      </c>
      <c r="C222" s="43"/>
      <c r="D222" s="43"/>
      <c r="E222" s="7"/>
      <c r="F222" s="11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>
        <v>6</v>
      </c>
      <c r="AD222" s="8"/>
      <c r="AE222" s="8">
        <v>9</v>
      </c>
      <c r="AF222" s="8"/>
      <c r="AG222" s="8"/>
      <c r="AH222" s="8"/>
      <c r="AI222" s="8"/>
      <c r="AJ222" s="8">
        <v>778</v>
      </c>
      <c r="AK222" s="8"/>
      <c r="AL222" s="7"/>
    </row>
    <row r="223" spans="1:38" ht="15.75" x14ac:dyDescent="0.25">
      <c r="A223" s="60"/>
      <c r="B223" s="42"/>
      <c r="C223" s="43"/>
      <c r="D223" s="43"/>
      <c r="E223" s="7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>
        <v>11577.78</v>
      </c>
      <c r="AD223" s="8"/>
      <c r="AE223" s="8">
        <v>11350.8</v>
      </c>
      <c r="AF223" s="8"/>
      <c r="AG223" s="8"/>
      <c r="AH223" s="8"/>
      <c r="AI223" s="8"/>
      <c r="AJ223" s="8">
        <v>15552</v>
      </c>
      <c r="AK223" s="8">
        <v>7000</v>
      </c>
      <c r="AL223" s="7">
        <f>SUM(E223:AK223)</f>
        <v>45480.58</v>
      </c>
    </row>
    <row r="224" spans="1:38" ht="15.75" x14ac:dyDescent="0.25">
      <c r="A224" s="58">
        <v>111</v>
      </c>
      <c r="B224" s="42" t="s">
        <v>162</v>
      </c>
      <c r="C224" s="43"/>
      <c r="D224" s="43"/>
      <c r="E224" s="7"/>
      <c r="F224" s="11"/>
      <c r="G224" s="8"/>
      <c r="H224" s="8"/>
      <c r="I224" s="8"/>
      <c r="J224" s="8"/>
      <c r="K224" s="8"/>
      <c r="L224" s="8" t="s">
        <v>42</v>
      </c>
      <c r="M224" s="8"/>
      <c r="N224" s="8"/>
      <c r="O224" s="8"/>
      <c r="P224" s="8"/>
      <c r="Q224" s="8"/>
      <c r="R224" s="8">
        <v>2</v>
      </c>
      <c r="S224" s="8">
        <v>1</v>
      </c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>
        <v>2</v>
      </c>
      <c r="AE224" s="8">
        <v>1</v>
      </c>
      <c r="AF224" s="8"/>
      <c r="AG224" s="8">
        <v>2</v>
      </c>
      <c r="AH224" s="8">
        <v>1</v>
      </c>
      <c r="AI224" s="8"/>
      <c r="AJ224" s="8">
        <v>1230</v>
      </c>
      <c r="AK224" s="8"/>
      <c r="AL224" s="7"/>
    </row>
    <row r="225" spans="1:38" ht="15.75" x14ac:dyDescent="0.25">
      <c r="A225" s="59"/>
      <c r="B225" s="42"/>
      <c r="C225" s="43"/>
      <c r="D225" s="43"/>
      <c r="E225" s="7"/>
      <c r="F225" s="8"/>
      <c r="G225" s="8"/>
      <c r="H225" s="8"/>
      <c r="I225" s="8"/>
      <c r="J225" s="8"/>
      <c r="K225" s="8"/>
      <c r="L225" s="8">
        <v>99300</v>
      </c>
      <c r="M225" s="8"/>
      <c r="N225" s="8"/>
      <c r="O225" s="8"/>
      <c r="P225" s="8"/>
      <c r="Q225" s="8"/>
      <c r="R225" s="8">
        <v>30816</v>
      </c>
      <c r="S225" s="8">
        <v>4583</v>
      </c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>
        <v>6252.5</v>
      </c>
      <c r="AE225" s="8">
        <v>1261.2</v>
      </c>
      <c r="AF225" s="8"/>
      <c r="AG225" s="8">
        <v>1149.4000000000001</v>
      </c>
      <c r="AH225" s="8">
        <v>1479</v>
      </c>
      <c r="AI225" s="8"/>
      <c r="AJ225" s="8">
        <v>24597</v>
      </c>
      <c r="AK225" s="8">
        <v>15000</v>
      </c>
      <c r="AL225" s="7">
        <f>SUM(E225:AK225)</f>
        <v>184438.1</v>
      </c>
    </row>
    <row r="226" spans="1:38" ht="15.75" x14ac:dyDescent="0.25">
      <c r="A226" s="58">
        <v>112</v>
      </c>
      <c r="B226" s="42" t="s">
        <v>163</v>
      </c>
      <c r="C226" s="43"/>
      <c r="D226" s="43"/>
      <c r="E226" s="7"/>
      <c r="F226" s="11"/>
      <c r="G226" s="8"/>
      <c r="H226" s="8"/>
      <c r="I226" s="8"/>
      <c r="J226" s="8"/>
      <c r="K226" s="8">
        <v>35</v>
      </c>
      <c r="L226" s="8"/>
      <c r="M226" s="8"/>
      <c r="N226" s="8"/>
      <c r="O226" s="8"/>
      <c r="P226" s="8"/>
      <c r="Q226" s="8"/>
      <c r="R226" s="8">
        <v>3</v>
      </c>
      <c r="S226" s="8"/>
      <c r="T226" s="8">
        <v>17</v>
      </c>
      <c r="U226" s="8"/>
      <c r="V226" s="8"/>
      <c r="W226" s="8"/>
      <c r="X226" s="8">
        <v>5</v>
      </c>
      <c r="Y226" s="8"/>
      <c r="Z226" s="8">
        <v>10</v>
      </c>
      <c r="AA226" s="8"/>
      <c r="AB226" s="8"/>
      <c r="AC226" s="8">
        <v>6</v>
      </c>
      <c r="AD226" s="8">
        <v>2</v>
      </c>
      <c r="AE226" s="8">
        <v>28</v>
      </c>
      <c r="AF226" s="8">
        <v>25</v>
      </c>
      <c r="AG226" s="8">
        <v>11</v>
      </c>
      <c r="AH226" s="8">
        <v>1</v>
      </c>
      <c r="AI226" s="8"/>
      <c r="AJ226" s="8">
        <v>3544</v>
      </c>
      <c r="AK226" s="8"/>
      <c r="AL226" s="7"/>
    </row>
    <row r="227" spans="1:38" ht="15.75" x14ac:dyDescent="0.25">
      <c r="A227" s="59"/>
      <c r="B227" s="42"/>
      <c r="C227" s="43"/>
      <c r="D227" s="43"/>
      <c r="E227" s="7"/>
      <c r="F227" s="8"/>
      <c r="G227" s="8"/>
      <c r="H227" s="8"/>
      <c r="I227" s="8"/>
      <c r="J227" s="8"/>
      <c r="K227" s="8">
        <v>3694.6</v>
      </c>
      <c r="L227" s="8"/>
      <c r="M227" s="8"/>
      <c r="N227" s="8"/>
      <c r="O227" s="8"/>
      <c r="P227" s="8"/>
      <c r="Q227" s="8"/>
      <c r="R227" s="8">
        <v>31258</v>
      </c>
      <c r="S227" s="8"/>
      <c r="T227" s="8">
        <v>102017</v>
      </c>
      <c r="U227" s="8"/>
      <c r="V227" s="8"/>
      <c r="W227" s="8"/>
      <c r="X227" s="8">
        <v>760</v>
      </c>
      <c r="Y227" s="8"/>
      <c r="Z227" s="8">
        <v>15538.1</v>
      </c>
      <c r="AA227" s="8"/>
      <c r="AB227" s="8"/>
      <c r="AC227" s="8">
        <v>11577.78</v>
      </c>
      <c r="AD227" s="8">
        <v>6252.5</v>
      </c>
      <c r="AE227" s="8">
        <v>35313.599999999999</v>
      </c>
      <c r="AF227" s="8">
        <v>3337.5</v>
      </c>
      <c r="AG227" s="8">
        <v>6321.7</v>
      </c>
      <c r="AH227" s="8">
        <v>1479</v>
      </c>
      <c r="AI227" s="8"/>
      <c r="AJ227" s="8">
        <v>70875</v>
      </c>
      <c r="AK227" s="8">
        <v>45000</v>
      </c>
      <c r="AL227" s="7">
        <f>SUM(E227:AK227)</f>
        <v>333424.78000000003</v>
      </c>
    </row>
    <row r="228" spans="1:38" ht="15.75" x14ac:dyDescent="0.25">
      <c r="A228" s="60">
        <v>113</v>
      </c>
      <c r="B228" s="42" t="s">
        <v>164</v>
      </c>
      <c r="C228" s="43"/>
      <c r="D228" s="43"/>
      <c r="E228" s="7"/>
      <c r="F228" s="11"/>
      <c r="G228" s="8"/>
      <c r="H228" s="8"/>
      <c r="I228" s="8"/>
      <c r="J228" s="8"/>
      <c r="K228" s="8">
        <v>18</v>
      </c>
      <c r="L228" s="8" t="s">
        <v>45</v>
      </c>
      <c r="M228" s="8"/>
      <c r="N228" s="8">
        <v>7</v>
      </c>
      <c r="O228" s="8"/>
      <c r="P228" s="8"/>
      <c r="Q228" s="8"/>
      <c r="R228" s="8"/>
      <c r="S228" s="8"/>
      <c r="T228" s="8"/>
      <c r="U228" s="8">
        <v>1</v>
      </c>
      <c r="V228" s="8"/>
      <c r="W228" s="8"/>
      <c r="X228" s="8"/>
      <c r="Y228" s="8"/>
      <c r="Z228" s="8"/>
      <c r="AA228" s="8"/>
      <c r="AB228" s="8"/>
      <c r="AC228" s="8"/>
      <c r="AD228" s="8"/>
      <c r="AE228" s="8">
        <v>8</v>
      </c>
      <c r="AF228" s="8"/>
      <c r="AG228" s="8">
        <v>1</v>
      </c>
      <c r="AH228" s="8">
        <v>1</v>
      </c>
      <c r="AI228" s="8"/>
      <c r="AJ228" s="8">
        <v>1511</v>
      </c>
      <c r="AK228" s="8"/>
      <c r="AL228" s="8"/>
    </row>
    <row r="229" spans="1:38" ht="15.75" x14ac:dyDescent="0.25">
      <c r="A229" s="60"/>
      <c r="B229" s="42"/>
      <c r="C229" s="43"/>
      <c r="D229" s="43"/>
      <c r="E229" s="7"/>
      <c r="F229" s="8"/>
      <c r="G229" s="8"/>
      <c r="H229" s="8"/>
      <c r="I229" s="8"/>
      <c r="J229" s="8"/>
      <c r="K229" s="8">
        <v>1900.08</v>
      </c>
      <c r="L229" s="8">
        <v>184036</v>
      </c>
      <c r="M229" s="8"/>
      <c r="N229" s="8">
        <v>2751</v>
      </c>
      <c r="O229" s="8"/>
      <c r="P229" s="8"/>
      <c r="Q229" s="8"/>
      <c r="R229" s="8"/>
      <c r="S229" s="8"/>
      <c r="T229" s="8"/>
      <c r="U229" s="8">
        <v>340.26</v>
      </c>
      <c r="V229" s="8"/>
      <c r="W229" s="8"/>
      <c r="X229" s="8"/>
      <c r="Y229" s="8"/>
      <c r="Z229" s="8"/>
      <c r="AA229" s="8"/>
      <c r="AB229" s="8"/>
      <c r="AC229" s="8"/>
      <c r="AD229" s="8"/>
      <c r="AE229" s="8">
        <v>10089.6</v>
      </c>
      <c r="AF229" s="8"/>
      <c r="AG229" s="8">
        <v>574.70000000000005</v>
      </c>
      <c r="AH229" s="8">
        <v>1479</v>
      </c>
      <c r="AI229" s="8"/>
      <c r="AJ229" s="8">
        <v>30213</v>
      </c>
      <c r="AK229" s="8">
        <v>20000</v>
      </c>
      <c r="AL229" s="8">
        <f>SUM(E229:AK229)</f>
        <v>251383.64</v>
      </c>
    </row>
    <row r="230" spans="1:38" ht="15.75" x14ac:dyDescent="0.25">
      <c r="A230" s="58">
        <v>114</v>
      </c>
      <c r="B230" s="42" t="s">
        <v>165</v>
      </c>
      <c r="C230" s="43"/>
      <c r="D230" s="43"/>
      <c r="E230" s="7">
        <v>6</v>
      </c>
      <c r="F230" s="11"/>
      <c r="G230" s="8"/>
      <c r="H230" s="8"/>
      <c r="I230" s="8"/>
      <c r="J230" s="8"/>
      <c r="K230" s="8"/>
      <c r="L230" s="8" t="s">
        <v>79</v>
      </c>
      <c r="M230" s="8"/>
      <c r="N230" s="8">
        <v>6</v>
      </c>
      <c r="O230" s="8"/>
      <c r="P230" s="8"/>
      <c r="Q230" s="8"/>
      <c r="R230" s="8"/>
      <c r="S230" s="8"/>
      <c r="T230" s="8"/>
      <c r="U230" s="8">
        <v>1</v>
      </c>
      <c r="V230" s="8"/>
      <c r="W230" s="8"/>
      <c r="X230" s="8"/>
      <c r="Y230" s="8"/>
      <c r="Z230" s="8"/>
      <c r="AA230" s="8"/>
      <c r="AB230" s="8">
        <v>10</v>
      </c>
      <c r="AC230" s="8"/>
      <c r="AD230" s="8"/>
      <c r="AE230" s="8">
        <v>28</v>
      </c>
      <c r="AF230" s="8">
        <v>20</v>
      </c>
      <c r="AG230" s="8">
        <v>23</v>
      </c>
      <c r="AH230" s="8">
        <v>2</v>
      </c>
      <c r="AI230" s="8"/>
      <c r="AJ230" s="8"/>
      <c r="AK230" s="8"/>
      <c r="AL230" s="7"/>
    </row>
    <row r="231" spans="1:38" ht="15.75" x14ac:dyDescent="0.25">
      <c r="A231" s="59"/>
      <c r="B231" s="42"/>
      <c r="C231" s="43"/>
      <c r="D231" s="43"/>
      <c r="E231" s="7">
        <v>1290</v>
      </c>
      <c r="F231" s="8"/>
      <c r="G231" s="8"/>
      <c r="H231" s="8"/>
      <c r="I231" s="8"/>
      <c r="J231" s="8"/>
      <c r="K231" s="8"/>
      <c r="L231" s="8">
        <v>199924</v>
      </c>
      <c r="M231" s="8"/>
      <c r="N231" s="8">
        <v>2358</v>
      </c>
      <c r="O231" s="8"/>
      <c r="P231" s="8"/>
      <c r="Q231" s="8"/>
      <c r="R231" s="8"/>
      <c r="S231" s="8"/>
      <c r="T231" s="8"/>
      <c r="U231" s="8">
        <v>340.26</v>
      </c>
      <c r="V231" s="8"/>
      <c r="W231" s="8"/>
      <c r="X231" s="8"/>
      <c r="Y231" s="8"/>
      <c r="Z231" s="8"/>
      <c r="AA231" s="8"/>
      <c r="AB231" s="8">
        <v>20392</v>
      </c>
      <c r="AC231" s="8"/>
      <c r="AD231" s="8"/>
      <c r="AE231" s="8">
        <v>35313.599999999999</v>
      </c>
      <c r="AF231" s="8">
        <v>2670</v>
      </c>
      <c r="AG231" s="8">
        <v>13218.1</v>
      </c>
      <c r="AH231" s="8">
        <v>2958</v>
      </c>
      <c r="AI231" s="8"/>
      <c r="AJ231" s="8"/>
      <c r="AK231" s="8">
        <v>25000</v>
      </c>
      <c r="AL231" s="7">
        <f>SUM(E231:AK231)</f>
        <v>303463.95999999996</v>
      </c>
    </row>
    <row r="232" spans="1:38" ht="15.75" x14ac:dyDescent="0.25">
      <c r="A232" s="58">
        <v>115</v>
      </c>
      <c r="B232" s="42" t="s">
        <v>166</v>
      </c>
      <c r="C232" s="43"/>
      <c r="D232" s="43"/>
      <c r="E232" s="7"/>
      <c r="F232" s="11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>
        <v>1</v>
      </c>
      <c r="V232" s="8"/>
      <c r="W232" s="8"/>
      <c r="X232" s="8"/>
      <c r="Y232" s="8"/>
      <c r="Z232" s="8"/>
      <c r="AA232" s="8"/>
      <c r="AB232" s="8"/>
      <c r="AC232" s="8"/>
      <c r="AD232" s="8"/>
      <c r="AE232" s="8">
        <v>7</v>
      </c>
      <c r="AF232" s="8"/>
      <c r="AG232" s="8">
        <v>1</v>
      </c>
      <c r="AH232" s="8">
        <v>1</v>
      </c>
      <c r="AI232" s="8"/>
      <c r="AJ232" s="8">
        <v>968</v>
      </c>
      <c r="AK232" s="8"/>
      <c r="AL232" s="7"/>
    </row>
    <row r="233" spans="1:38" ht="15.75" x14ac:dyDescent="0.25">
      <c r="A233" s="59"/>
      <c r="B233" s="42"/>
      <c r="C233" s="43"/>
      <c r="D233" s="43"/>
      <c r="E233" s="7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>
        <v>340.26</v>
      </c>
      <c r="V233" s="8"/>
      <c r="W233" s="8"/>
      <c r="X233" s="8"/>
      <c r="Y233" s="8"/>
      <c r="Z233" s="8"/>
      <c r="AA233" s="8"/>
      <c r="AB233" s="8"/>
      <c r="AC233" s="8"/>
      <c r="AD233" s="8"/>
      <c r="AE233" s="8">
        <v>8828.4</v>
      </c>
      <c r="AF233" s="8"/>
      <c r="AG233" s="8">
        <v>574.70000000000005</v>
      </c>
      <c r="AH233" s="8">
        <v>1479</v>
      </c>
      <c r="AI233" s="8"/>
      <c r="AJ233" s="8">
        <v>19359</v>
      </c>
      <c r="AK233" s="8">
        <v>15000</v>
      </c>
      <c r="AL233" s="7">
        <f>SUM(E233:AK233)</f>
        <v>45581.36</v>
      </c>
    </row>
    <row r="234" spans="1:38" ht="15.75" x14ac:dyDescent="0.25">
      <c r="A234" s="60">
        <v>116</v>
      </c>
      <c r="B234" s="42" t="s">
        <v>167</v>
      </c>
      <c r="C234" s="43"/>
      <c r="D234" s="43"/>
      <c r="E234" s="7"/>
      <c r="F234" s="11"/>
      <c r="G234" s="8"/>
      <c r="H234" s="8"/>
      <c r="I234" s="8"/>
      <c r="J234" s="8"/>
      <c r="K234" s="8">
        <v>20.5</v>
      </c>
      <c r="L234" s="8"/>
      <c r="M234" s="8"/>
      <c r="N234" s="8"/>
      <c r="O234" s="8"/>
      <c r="P234" s="8"/>
      <c r="Q234" s="8"/>
      <c r="R234" s="8">
        <v>1</v>
      </c>
      <c r="S234" s="8"/>
      <c r="T234" s="8"/>
      <c r="U234" s="8">
        <v>1</v>
      </c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>
        <v>2</v>
      </c>
      <c r="AH234" s="8">
        <v>1</v>
      </c>
      <c r="AI234" s="8"/>
      <c r="AJ234" s="8">
        <v>1320</v>
      </c>
      <c r="AK234" s="8"/>
      <c r="AL234" s="7"/>
    </row>
    <row r="235" spans="1:38" ht="15.75" x14ac:dyDescent="0.25">
      <c r="A235" s="60"/>
      <c r="B235" s="42"/>
      <c r="C235" s="43"/>
      <c r="D235" s="43"/>
      <c r="E235" s="7"/>
      <c r="F235" s="8"/>
      <c r="G235" s="8"/>
      <c r="H235" s="8"/>
      <c r="I235" s="8"/>
      <c r="J235" s="8"/>
      <c r="K235" s="8">
        <v>2163.98</v>
      </c>
      <c r="L235" s="8"/>
      <c r="M235" s="8"/>
      <c r="N235" s="8"/>
      <c r="O235" s="8"/>
      <c r="P235" s="8"/>
      <c r="Q235" s="8"/>
      <c r="R235" s="8">
        <v>442</v>
      </c>
      <c r="S235" s="8"/>
      <c r="T235" s="8"/>
      <c r="U235" s="8">
        <v>340.26</v>
      </c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>
        <v>1149.4000000000001</v>
      </c>
      <c r="AH235" s="8">
        <v>1479</v>
      </c>
      <c r="AI235" s="8"/>
      <c r="AJ235" s="8">
        <v>26406</v>
      </c>
      <c r="AK235" s="8">
        <v>13000</v>
      </c>
      <c r="AL235" s="7">
        <f>SUM(E235:AK235)</f>
        <v>44980.639999999999</v>
      </c>
    </row>
    <row r="236" spans="1:38" ht="15.75" x14ac:dyDescent="0.25">
      <c r="A236" s="58">
        <v>117</v>
      </c>
      <c r="B236" s="42" t="s">
        <v>168</v>
      </c>
      <c r="C236" s="43"/>
      <c r="D236" s="43"/>
      <c r="E236" s="7"/>
      <c r="F236" s="11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>
        <v>1</v>
      </c>
      <c r="V236" s="8">
        <v>1</v>
      </c>
      <c r="W236" s="8"/>
      <c r="X236" s="8"/>
      <c r="Y236" s="8"/>
      <c r="Z236" s="8"/>
      <c r="AA236" s="8"/>
      <c r="AB236" s="8"/>
      <c r="AC236" s="8"/>
      <c r="AD236" s="8"/>
      <c r="AE236" s="8"/>
      <c r="AF236" s="8">
        <v>5</v>
      </c>
      <c r="AG236" s="8">
        <v>4</v>
      </c>
      <c r="AH236" s="8">
        <v>1</v>
      </c>
      <c r="AI236" s="8"/>
      <c r="AJ236" s="8">
        <v>419</v>
      </c>
      <c r="AK236" s="8"/>
      <c r="AL236" s="7"/>
    </row>
    <row r="237" spans="1:38" ht="15.75" x14ac:dyDescent="0.25">
      <c r="A237" s="59"/>
      <c r="B237" s="42"/>
      <c r="C237" s="43"/>
      <c r="D237" s="43"/>
      <c r="E237" s="7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>
        <v>340.26</v>
      </c>
      <c r="V237" s="8">
        <v>766</v>
      </c>
      <c r="W237" s="8"/>
      <c r="X237" s="8"/>
      <c r="Y237" s="8"/>
      <c r="Z237" s="8"/>
      <c r="AA237" s="8"/>
      <c r="AB237" s="8"/>
      <c r="AC237" s="8"/>
      <c r="AD237" s="8"/>
      <c r="AE237" s="8"/>
      <c r="AF237" s="8">
        <v>667.5</v>
      </c>
      <c r="AG237" s="8">
        <v>2298.8000000000002</v>
      </c>
      <c r="AH237" s="8">
        <v>1479</v>
      </c>
      <c r="AI237" s="8"/>
      <c r="AJ237" s="8">
        <v>8370</v>
      </c>
      <c r="AK237" s="8">
        <v>13000</v>
      </c>
      <c r="AL237" s="7">
        <f>SUM(E237:AK237)</f>
        <v>26921.56</v>
      </c>
    </row>
    <row r="238" spans="1:38" ht="15.75" x14ac:dyDescent="0.25">
      <c r="A238" s="58">
        <v>118</v>
      </c>
      <c r="B238" s="42" t="s">
        <v>169</v>
      </c>
      <c r="C238" s="43"/>
      <c r="D238" s="43"/>
      <c r="E238" s="7">
        <v>39</v>
      </c>
      <c r="F238" s="11"/>
      <c r="G238" s="8"/>
      <c r="H238" s="8"/>
      <c r="I238" s="8"/>
      <c r="J238" s="8"/>
      <c r="K238" s="8">
        <v>15</v>
      </c>
      <c r="L238" s="8"/>
      <c r="M238" s="8"/>
      <c r="N238" s="8"/>
      <c r="O238" s="8"/>
      <c r="P238" s="8"/>
      <c r="Q238" s="8"/>
      <c r="R238" s="8"/>
      <c r="S238" s="8"/>
      <c r="T238" s="8"/>
      <c r="U238" s="8">
        <v>1</v>
      </c>
      <c r="V238" s="8"/>
      <c r="W238" s="8"/>
      <c r="X238" s="8"/>
      <c r="Y238" s="8"/>
      <c r="Z238" s="8"/>
      <c r="AA238" s="8"/>
      <c r="AB238" s="8"/>
      <c r="AC238" s="8"/>
      <c r="AD238" s="8"/>
      <c r="AE238" s="8">
        <v>4</v>
      </c>
      <c r="AF238" s="8">
        <v>5</v>
      </c>
      <c r="AG238" s="8">
        <v>4</v>
      </c>
      <c r="AH238" s="8">
        <v>1</v>
      </c>
      <c r="AI238" s="8"/>
      <c r="AJ238" s="8"/>
      <c r="AK238" s="8"/>
      <c r="AL238" s="7"/>
    </row>
    <row r="239" spans="1:38" ht="15.75" x14ac:dyDescent="0.25">
      <c r="A239" s="59"/>
      <c r="B239" s="42"/>
      <c r="C239" s="43"/>
      <c r="D239" s="43"/>
      <c r="E239" s="7">
        <v>22932</v>
      </c>
      <c r="F239" s="8"/>
      <c r="G239" s="8"/>
      <c r="H239" s="8"/>
      <c r="I239" s="8"/>
      <c r="J239" s="8"/>
      <c r="K239" s="8">
        <v>1583.4</v>
      </c>
      <c r="L239" s="8"/>
      <c r="M239" s="8"/>
      <c r="N239" s="8"/>
      <c r="O239" s="8"/>
      <c r="P239" s="8"/>
      <c r="Q239" s="8"/>
      <c r="R239" s="8"/>
      <c r="S239" s="8"/>
      <c r="T239" s="8"/>
      <c r="U239" s="8">
        <v>340.26</v>
      </c>
      <c r="V239" s="8"/>
      <c r="W239" s="8"/>
      <c r="X239" s="8"/>
      <c r="Y239" s="8"/>
      <c r="Z239" s="8"/>
      <c r="AA239" s="8"/>
      <c r="AB239" s="8"/>
      <c r="AC239" s="8"/>
      <c r="AD239" s="8"/>
      <c r="AE239" s="8">
        <v>5044.8</v>
      </c>
      <c r="AF239" s="8">
        <v>667.5</v>
      </c>
      <c r="AG239" s="8">
        <v>2298.8000000000002</v>
      </c>
      <c r="AH239" s="8">
        <v>1479</v>
      </c>
      <c r="AI239" s="8"/>
      <c r="AJ239" s="8"/>
      <c r="AK239" s="8">
        <v>20000</v>
      </c>
      <c r="AL239" s="7">
        <f>SUM(E239:AK239)</f>
        <v>54345.760000000002</v>
      </c>
    </row>
    <row r="240" spans="1:38" ht="15.75" x14ac:dyDescent="0.25">
      <c r="A240" s="60">
        <v>119</v>
      </c>
      <c r="B240" s="42" t="s">
        <v>170</v>
      </c>
      <c r="C240" s="43"/>
      <c r="D240" s="43"/>
      <c r="E240" s="7">
        <v>39.6</v>
      </c>
      <c r="F240" s="11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>
        <v>1</v>
      </c>
      <c r="V240" s="8">
        <v>1</v>
      </c>
      <c r="W240" s="8"/>
      <c r="X240" s="8"/>
      <c r="Y240" s="8"/>
      <c r="Z240" s="8"/>
      <c r="AA240" s="8"/>
      <c r="AB240" s="8"/>
      <c r="AC240" s="8"/>
      <c r="AD240" s="8"/>
      <c r="AE240" s="8">
        <v>4</v>
      </c>
      <c r="AF240" s="8"/>
      <c r="AG240" s="8"/>
      <c r="AH240" s="8"/>
      <c r="AI240" s="8"/>
      <c r="AJ240" s="8"/>
      <c r="AK240" s="8"/>
      <c r="AL240" s="7"/>
    </row>
    <row r="241" spans="1:38" ht="15.75" x14ac:dyDescent="0.25">
      <c r="A241" s="60"/>
      <c r="B241" s="42"/>
      <c r="C241" s="43"/>
      <c r="D241" s="43"/>
      <c r="E241" s="7">
        <v>23284</v>
      </c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>
        <v>340.26</v>
      </c>
      <c r="V241" s="8">
        <v>766</v>
      </c>
      <c r="W241" s="8"/>
      <c r="X241" s="8"/>
      <c r="Y241" s="8"/>
      <c r="Z241" s="8"/>
      <c r="AA241" s="8"/>
      <c r="AB241" s="8"/>
      <c r="AC241" s="8"/>
      <c r="AD241" s="8"/>
      <c r="AE241" s="8">
        <v>5044.8</v>
      </c>
      <c r="AF241" s="8"/>
      <c r="AG241" s="8"/>
      <c r="AH241" s="8"/>
      <c r="AI241" s="8"/>
      <c r="AJ241" s="8"/>
      <c r="AK241" s="8"/>
      <c r="AL241" s="7">
        <f>SUM(E241:AK241)</f>
        <v>29435.059999999998</v>
      </c>
    </row>
    <row r="242" spans="1:38" ht="15.75" x14ac:dyDescent="0.25">
      <c r="A242" s="58">
        <v>120</v>
      </c>
      <c r="B242" s="42" t="s">
        <v>171</v>
      </c>
      <c r="C242" s="43"/>
      <c r="D242" s="43"/>
      <c r="E242" s="7"/>
      <c r="F242" s="11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>
        <v>1</v>
      </c>
      <c r="V242" s="8">
        <v>2</v>
      </c>
      <c r="W242" s="8"/>
      <c r="X242" s="8"/>
      <c r="Y242" s="8"/>
      <c r="Z242" s="8">
        <v>5</v>
      </c>
      <c r="AA242" s="8">
        <v>10</v>
      </c>
      <c r="AB242" s="8">
        <v>15</v>
      </c>
      <c r="AC242" s="8"/>
      <c r="AD242" s="8"/>
      <c r="AE242" s="8">
        <v>17</v>
      </c>
      <c r="AF242" s="8">
        <v>30</v>
      </c>
      <c r="AG242" s="8">
        <v>17</v>
      </c>
      <c r="AH242" s="8">
        <v>3</v>
      </c>
      <c r="AI242" s="8"/>
      <c r="AJ242" s="8"/>
      <c r="AK242" s="8"/>
      <c r="AL242" s="7"/>
    </row>
    <row r="243" spans="1:38" ht="15.75" x14ac:dyDescent="0.25">
      <c r="A243" s="59"/>
      <c r="B243" s="42"/>
      <c r="C243" s="43"/>
      <c r="D243" s="43"/>
      <c r="E243" s="7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>
        <v>340.26</v>
      </c>
      <c r="V243" s="8">
        <v>1532</v>
      </c>
      <c r="W243" s="8"/>
      <c r="X243" s="8"/>
      <c r="Y243" s="8"/>
      <c r="Z243" s="8">
        <v>7769.05</v>
      </c>
      <c r="AA243" s="8">
        <v>15538.1</v>
      </c>
      <c r="AB243" s="8">
        <v>30588</v>
      </c>
      <c r="AC243" s="8"/>
      <c r="AD243" s="8"/>
      <c r="AE243" s="8">
        <v>21440.400000000001</v>
      </c>
      <c r="AF243" s="8">
        <v>4005</v>
      </c>
      <c r="AG243" s="8">
        <v>9769.9</v>
      </c>
      <c r="AH243" s="8">
        <v>4437</v>
      </c>
      <c r="AI243" s="8"/>
      <c r="AJ243" s="8"/>
      <c r="AK243" s="8">
        <v>45000</v>
      </c>
      <c r="AL243" s="7">
        <f>SUM(E243:AK243)</f>
        <v>140419.71</v>
      </c>
    </row>
    <row r="244" spans="1:38" ht="15.75" x14ac:dyDescent="0.25">
      <c r="A244" s="58">
        <v>121</v>
      </c>
      <c r="B244" s="42" t="s">
        <v>172</v>
      </c>
      <c r="C244" s="43"/>
      <c r="D244" s="43"/>
      <c r="E244" s="7">
        <v>25.8</v>
      </c>
      <c r="F244" s="11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>
        <v>2</v>
      </c>
      <c r="AH244" s="8">
        <v>1</v>
      </c>
      <c r="AI244" s="8"/>
      <c r="AJ244" s="8"/>
      <c r="AK244" s="8"/>
      <c r="AL244" s="7"/>
    </row>
    <row r="245" spans="1:38" ht="15.75" x14ac:dyDescent="0.25">
      <c r="A245" s="59"/>
      <c r="B245" s="42"/>
      <c r="C245" s="43"/>
      <c r="D245" s="43"/>
      <c r="E245" s="7">
        <v>15170</v>
      </c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>
        <v>1149.4000000000001</v>
      </c>
      <c r="AH245" s="8">
        <v>1479</v>
      </c>
      <c r="AI245" s="8"/>
      <c r="AJ245" s="8"/>
      <c r="AK245" s="8">
        <v>7000</v>
      </c>
      <c r="AL245" s="7">
        <f>SUM(E245:AK245)</f>
        <v>24798.400000000001</v>
      </c>
    </row>
    <row r="246" spans="1:38" ht="15.75" x14ac:dyDescent="0.25">
      <c r="A246" s="60">
        <v>122</v>
      </c>
      <c r="B246" s="42" t="s">
        <v>173</v>
      </c>
      <c r="C246" s="43"/>
      <c r="D246" s="43"/>
      <c r="E246" s="7"/>
      <c r="F246" s="11"/>
      <c r="G246" s="8"/>
      <c r="H246" s="8"/>
      <c r="I246" s="8"/>
      <c r="J246" s="8"/>
      <c r="K246" s="8"/>
      <c r="L246" s="8"/>
      <c r="M246" s="8"/>
      <c r="N246" s="8">
        <v>3</v>
      </c>
      <c r="O246" s="8"/>
      <c r="P246" s="8"/>
      <c r="Q246" s="8">
        <v>1</v>
      </c>
      <c r="R246" s="8"/>
      <c r="S246" s="8"/>
      <c r="T246" s="8"/>
      <c r="U246" s="8">
        <v>1</v>
      </c>
      <c r="V246" s="8">
        <v>1</v>
      </c>
      <c r="W246" s="8"/>
      <c r="X246" s="8"/>
      <c r="Y246" s="8"/>
      <c r="Z246" s="8"/>
      <c r="AA246" s="8"/>
      <c r="AB246" s="8"/>
      <c r="AC246" s="8"/>
      <c r="AD246" s="8"/>
      <c r="AE246" s="8"/>
      <c r="AF246" s="8">
        <v>20</v>
      </c>
      <c r="AG246" s="8">
        <v>9</v>
      </c>
      <c r="AH246" s="8">
        <v>1</v>
      </c>
      <c r="AI246" s="8"/>
      <c r="AJ246" s="8"/>
      <c r="AK246" s="8"/>
      <c r="AL246" s="7"/>
    </row>
    <row r="247" spans="1:38" ht="15.75" x14ac:dyDescent="0.25">
      <c r="A247" s="60"/>
      <c r="B247" s="42"/>
      <c r="C247" s="43"/>
      <c r="D247" s="43"/>
      <c r="E247" s="7"/>
      <c r="F247" s="8"/>
      <c r="G247" s="8"/>
      <c r="H247" s="8"/>
      <c r="I247" s="8"/>
      <c r="J247" s="8"/>
      <c r="K247" s="8"/>
      <c r="L247" s="8"/>
      <c r="M247" s="8"/>
      <c r="N247" s="8">
        <v>1179</v>
      </c>
      <c r="O247" s="8"/>
      <c r="P247" s="8"/>
      <c r="Q247" s="8">
        <v>87.55</v>
      </c>
      <c r="R247" s="8"/>
      <c r="S247" s="8"/>
      <c r="T247" s="8"/>
      <c r="U247" s="8">
        <v>340.26</v>
      </c>
      <c r="V247" s="8">
        <v>766</v>
      </c>
      <c r="W247" s="8"/>
      <c r="X247" s="8"/>
      <c r="Y247" s="8"/>
      <c r="Z247" s="8"/>
      <c r="AA247" s="8"/>
      <c r="AB247" s="8"/>
      <c r="AC247" s="8"/>
      <c r="AD247" s="8"/>
      <c r="AE247" s="8"/>
      <c r="AF247" s="8">
        <v>5172.3</v>
      </c>
      <c r="AG247" s="8">
        <v>5172.3</v>
      </c>
      <c r="AH247" s="8">
        <v>1479</v>
      </c>
      <c r="AI247" s="8"/>
      <c r="AJ247" s="8"/>
      <c r="AK247" s="8">
        <v>17000</v>
      </c>
      <c r="AL247" s="7">
        <f>SUM(E247:AK247)</f>
        <v>31196.41</v>
      </c>
    </row>
    <row r="248" spans="1:38" ht="15.75" x14ac:dyDescent="0.25">
      <c r="A248" s="58">
        <v>123</v>
      </c>
      <c r="B248" s="42" t="s">
        <v>174</v>
      </c>
      <c r="C248" s="43"/>
      <c r="D248" s="43"/>
      <c r="E248" s="18">
        <v>6</v>
      </c>
      <c r="F248" s="11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>
        <v>0.6</v>
      </c>
      <c r="R248" s="8"/>
      <c r="S248" s="8"/>
      <c r="T248" s="8"/>
      <c r="U248" s="8">
        <v>1</v>
      </c>
      <c r="V248" s="8">
        <v>1</v>
      </c>
      <c r="W248" s="8"/>
      <c r="X248" s="8"/>
      <c r="Y248" s="8"/>
      <c r="Z248" s="8"/>
      <c r="AA248" s="8"/>
      <c r="AB248" s="8"/>
      <c r="AC248" s="8"/>
      <c r="AD248" s="8"/>
      <c r="AE248" s="8">
        <v>7</v>
      </c>
      <c r="AF248" s="8">
        <v>10</v>
      </c>
      <c r="AG248" s="8">
        <v>10</v>
      </c>
      <c r="AH248" s="8">
        <v>1</v>
      </c>
      <c r="AI248" s="8"/>
      <c r="AJ248" s="8"/>
      <c r="AK248" s="8"/>
      <c r="AL248" s="18"/>
    </row>
    <row r="249" spans="1:38" ht="15.75" x14ac:dyDescent="0.25">
      <c r="A249" s="59"/>
      <c r="B249" s="42"/>
      <c r="C249" s="43"/>
      <c r="D249" s="43"/>
      <c r="E249" s="7">
        <v>3528</v>
      </c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>
        <v>52.53</v>
      </c>
      <c r="R249" s="8"/>
      <c r="S249" s="8"/>
      <c r="T249" s="8"/>
      <c r="U249" s="8">
        <v>340.26</v>
      </c>
      <c r="V249" s="8">
        <v>766</v>
      </c>
      <c r="W249" s="8"/>
      <c r="X249" s="8"/>
      <c r="Y249" s="8"/>
      <c r="Z249" s="8"/>
      <c r="AA249" s="8"/>
      <c r="AB249" s="8"/>
      <c r="AC249" s="8"/>
      <c r="AD249" s="8"/>
      <c r="AE249" s="8">
        <v>8828.4</v>
      </c>
      <c r="AF249" s="8">
        <v>1335</v>
      </c>
      <c r="AG249" s="8">
        <v>5747</v>
      </c>
      <c r="AH249" s="8">
        <v>1479</v>
      </c>
      <c r="AI249" s="8"/>
      <c r="AJ249" s="8"/>
      <c r="AK249" s="8">
        <v>35000</v>
      </c>
      <c r="AL249" s="7">
        <f>SUM(E249:AK249)</f>
        <v>57076.19</v>
      </c>
    </row>
    <row r="250" spans="1:38" ht="15.75" x14ac:dyDescent="0.25">
      <c r="A250" s="58">
        <v>124</v>
      </c>
      <c r="B250" s="42" t="s">
        <v>175</v>
      </c>
      <c r="C250" s="43"/>
      <c r="D250" s="43"/>
      <c r="E250" s="7"/>
      <c r="F250" s="11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>
        <v>825</v>
      </c>
      <c r="AK250" s="7"/>
      <c r="AL250" s="7"/>
    </row>
    <row r="251" spans="1:38" ht="15.75" x14ac:dyDescent="0.25">
      <c r="A251" s="59"/>
      <c r="B251" s="42"/>
      <c r="C251" s="43"/>
      <c r="D251" s="43"/>
      <c r="E251" s="7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>
        <v>16497</v>
      </c>
      <c r="AK251" s="7">
        <v>7000</v>
      </c>
      <c r="AL251" s="7">
        <f>SUM(E251:AK251)</f>
        <v>23497</v>
      </c>
    </row>
    <row r="252" spans="1:38" ht="15.75" x14ac:dyDescent="0.25">
      <c r="A252" s="60">
        <v>125</v>
      </c>
      <c r="B252" s="42" t="s">
        <v>176</v>
      </c>
      <c r="C252" s="43"/>
      <c r="D252" s="43"/>
      <c r="E252" s="7"/>
      <c r="F252" s="11"/>
      <c r="G252" s="8"/>
      <c r="H252" s="8"/>
      <c r="I252" s="8"/>
      <c r="J252" s="8"/>
      <c r="K252" s="8"/>
      <c r="L252" s="8" t="s">
        <v>42</v>
      </c>
      <c r="M252" s="8"/>
      <c r="N252" s="8"/>
      <c r="O252" s="8">
        <v>3</v>
      </c>
      <c r="P252" s="8"/>
      <c r="Q252" s="8"/>
      <c r="R252" s="8"/>
      <c r="S252" s="8"/>
      <c r="T252" s="8"/>
      <c r="U252" s="8"/>
      <c r="V252" s="8"/>
      <c r="W252" s="8"/>
      <c r="X252" s="8"/>
      <c r="Y252" s="8">
        <v>0.5</v>
      </c>
      <c r="Z252" s="8"/>
      <c r="AA252" s="8"/>
      <c r="AB252" s="8"/>
      <c r="AC252" s="8"/>
      <c r="AD252" s="8"/>
      <c r="AE252" s="8"/>
      <c r="AF252" s="8"/>
      <c r="AG252" s="8">
        <v>8</v>
      </c>
      <c r="AH252" s="8">
        <v>1</v>
      </c>
      <c r="AI252" s="8"/>
      <c r="AJ252" s="8">
        <v>581</v>
      </c>
      <c r="AK252" s="8"/>
      <c r="AL252" s="8"/>
    </row>
    <row r="253" spans="1:38" ht="15.75" x14ac:dyDescent="0.25">
      <c r="A253" s="60"/>
      <c r="B253" s="42"/>
      <c r="C253" s="43"/>
      <c r="D253" s="43"/>
      <c r="E253" s="7"/>
      <c r="F253" s="8"/>
      <c r="G253" s="8"/>
      <c r="H253" s="8"/>
      <c r="I253" s="8"/>
      <c r="J253" s="8"/>
      <c r="K253" s="8"/>
      <c r="L253" s="8">
        <v>132400</v>
      </c>
      <c r="M253" s="8"/>
      <c r="N253" s="8"/>
      <c r="O253" s="8">
        <v>1178.6400000000001</v>
      </c>
      <c r="P253" s="8"/>
      <c r="Q253" s="8"/>
      <c r="R253" s="8"/>
      <c r="S253" s="8"/>
      <c r="T253" s="8"/>
      <c r="U253" s="8"/>
      <c r="V253" s="8"/>
      <c r="W253" s="8"/>
      <c r="X253" s="8"/>
      <c r="Y253" s="8">
        <v>145</v>
      </c>
      <c r="Z253" s="8"/>
      <c r="AA253" s="8"/>
      <c r="AB253" s="8"/>
      <c r="AC253" s="8"/>
      <c r="AD253" s="8"/>
      <c r="AE253" s="8"/>
      <c r="AF253" s="8"/>
      <c r="AG253" s="8">
        <v>4597.6000000000004</v>
      </c>
      <c r="AH253" s="8">
        <v>1479</v>
      </c>
      <c r="AI253" s="8"/>
      <c r="AJ253" s="8">
        <v>11610</v>
      </c>
      <c r="AK253" s="8">
        <v>8000</v>
      </c>
      <c r="AL253" s="8">
        <f>SUM(E253:AK253)</f>
        <v>159410.24000000002</v>
      </c>
    </row>
    <row r="254" spans="1:38" ht="15.75" x14ac:dyDescent="0.25">
      <c r="A254" s="58">
        <v>126</v>
      </c>
      <c r="B254" s="42" t="s">
        <v>177</v>
      </c>
      <c r="C254" s="43"/>
      <c r="D254" s="43"/>
      <c r="E254" s="7"/>
      <c r="F254" s="11"/>
      <c r="G254" s="8"/>
      <c r="H254" s="8"/>
      <c r="I254" s="8"/>
      <c r="J254" s="8"/>
      <c r="K254" s="8">
        <v>16</v>
      </c>
      <c r="L254" s="8"/>
      <c r="M254" s="8"/>
      <c r="N254" s="8"/>
      <c r="O254" s="8"/>
      <c r="P254" s="8"/>
      <c r="Q254" s="8">
        <v>1</v>
      </c>
      <c r="R254" s="8"/>
      <c r="S254" s="8"/>
      <c r="T254" s="8">
        <v>2</v>
      </c>
      <c r="U254" s="8">
        <v>1</v>
      </c>
      <c r="V254" s="8"/>
      <c r="W254" s="8"/>
      <c r="X254" s="8"/>
      <c r="Y254" s="8"/>
      <c r="Z254" s="8"/>
      <c r="AA254" s="8"/>
      <c r="AB254" s="8"/>
      <c r="AC254" s="8"/>
      <c r="AD254" s="8"/>
      <c r="AE254" s="8">
        <v>5</v>
      </c>
      <c r="AF254" s="8"/>
      <c r="AG254" s="8">
        <v>2</v>
      </c>
      <c r="AH254" s="8">
        <v>2</v>
      </c>
      <c r="AI254" s="8"/>
      <c r="AJ254" s="8"/>
      <c r="AK254" s="8"/>
      <c r="AL254" s="8"/>
    </row>
    <row r="255" spans="1:38" ht="15.75" x14ac:dyDescent="0.25">
      <c r="A255" s="59"/>
      <c r="B255" s="42"/>
      <c r="C255" s="43"/>
      <c r="D255" s="43"/>
      <c r="E255" s="7"/>
      <c r="F255" s="8"/>
      <c r="G255" s="8"/>
      <c r="H255" s="8"/>
      <c r="I255" s="8"/>
      <c r="J255" s="8"/>
      <c r="K255" s="8">
        <v>1688.96</v>
      </c>
      <c r="L255" s="8"/>
      <c r="M255" s="8"/>
      <c r="N255" s="8"/>
      <c r="O255" s="8"/>
      <c r="P255" s="8"/>
      <c r="Q255" s="8">
        <v>87.55</v>
      </c>
      <c r="R255" s="8"/>
      <c r="S255" s="8"/>
      <c r="T255" s="8">
        <v>12002</v>
      </c>
      <c r="U255" s="8">
        <v>340.26</v>
      </c>
      <c r="V255" s="8"/>
      <c r="W255" s="8"/>
      <c r="X255" s="8"/>
      <c r="Y255" s="8"/>
      <c r="Z255" s="8"/>
      <c r="AA255" s="8"/>
      <c r="AB255" s="8"/>
      <c r="AC255" s="8"/>
      <c r="AD255" s="8"/>
      <c r="AE255" s="8">
        <v>6306</v>
      </c>
      <c r="AF255" s="8"/>
      <c r="AG255" s="8">
        <v>1149.4000000000001</v>
      </c>
      <c r="AH255" s="8">
        <v>2958</v>
      </c>
      <c r="AI255" s="8"/>
      <c r="AJ255" s="8"/>
      <c r="AK255" s="8">
        <v>25000</v>
      </c>
      <c r="AL255" s="8">
        <f>SUM(E255:AK255)</f>
        <v>49532.17</v>
      </c>
    </row>
    <row r="256" spans="1:38" ht="15.75" x14ac:dyDescent="0.25">
      <c r="A256" s="58">
        <v>127</v>
      </c>
      <c r="B256" s="42" t="s">
        <v>178</v>
      </c>
      <c r="C256" s="43"/>
      <c r="D256" s="43"/>
      <c r="E256" s="7"/>
      <c r="F256" s="11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>
        <v>1</v>
      </c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>
        <v>1</v>
      </c>
      <c r="AH256" s="8">
        <v>1</v>
      </c>
      <c r="AI256" s="8"/>
      <c r="AJ256" s="8">
        <v>593</v>
      </c>
      <c r="AK256" s="8"/>
      <c r="AL256" s="7"/>
    </row>
    <row r="257" spans="1:38" ht="15.75" x14ac:dyDescent="0.25">
      <c r="A257" s="59"/>
      <c r="B257" s="42"/>
      <c r="C257" s="43"/>
      <c r="D257" s="43"/>
      <c r="E257" s="7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>
        <v>766</v>
      </c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>
        <v>574.70000000000005</v>
      </c>
      <c r="AH257" s="8">
        <v>1479</v>
      </c>
      <c r="AI257" s="8"/>
      <c r="AJ257" s="8">
        <v>11853</v>
      </c>
      <c r="AK257" s="8">
        <v>10000</v>
      </c>
      <c r="AL257" s="7">
        <f>SUM(E257:AK257)</f>
        <v>24672.7</v>
      </c>
    </row>
    <row r="258" spans="1:38" ht="15.75" x14ac:dyDescent="0.25">
      <c r="A258" s="60">
        <v>128</v>
      </c>
      <c r="B258" s="42" t="s">
        <v>179</v>
      </c>
      <c r="C258" s="43"/>
      <c r="D258" s="43"/>
      <c r="E258" s="7"/>
      <c r="F258" s="11"/>
      <c r="G258" s="8"/>
      <c r="H258" s="8"/>
      <c r="I258" s="8"/>
      <c r="J258" s="8"/>
      <c r="K258" s="8">
        <v>16</v>
      </c>
      <c r="L258" s="8"/>
      <c r="M258" s="8"/>
      <c r="N258" s="8"/>
      <c r="O258" s="8">
        <v>4</v>
      </c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>
        <v>1</v>
      </c>
      <c r="AH258" s="8">
        <v>1</v>
      </c>
      <c r="AI258" s="8"/>
      <c r="AJ258" s="8">
        <v>649</v>
      </c>
      <c r="AK258" s="8"/>
      <c r="AL258" s="7"/>
    </row>
    <row r="259" spans="1:38" ht="15.75" x14ac:dyDescent="0.25">
      <c r="A259" s="60"/>
      <c r="B259" s="42"/>
      <c r="C259" s="43"/>
      <c r="D259" s="43"/>
      <c r="E259" s="7"/>
      <c r="F259" s="8"/>
      <c r="G259" s="8"/>
      <c r="H259" s="8"/>
      <c r="I259" s="8"/>
      <c r="J259" s="8"/>
      <c r="K259" s="8">
        <v>1688.96</v>
      </c>
      <c r="L259" s="8"/>
      <c r="M259" s="8"/>
      <c r="N259" s="8"/>
      <c r="O259" s="8">
        <v>1571.52</v>
      </c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>
        <v>574.70000000000005</v>
      </c>
      <c r="AH259" s="8">
        <v>1479</v>
      </c>
      <c r="AI259" s="8"/>
      <c r="AJ259" s="8">
        <v>12987</v>
      </c>
      <c r="AK259" s="8">
        <v>15000</v>
      </c>
      <c r="AL259" s="7">
        <f>SUM(E259:AK259)</f>
        <v>33301.18</v>
      </c>
    </row>
    <row r="260" spans="1:38" ht="15.75" x14ac:dyDescent="0.25">
      <c r="A260" s="58">
        <v>129</v>
      </c>
      <c r="B260" s="42" t="s">
        <v>180</v>
      </c>
      <c r="C260" s="43"/>
      <c r="D260" s="43"/>
      <c r="E260" s="7"/>
      <c r="F260" s="11"/>
      <c r="G260" s="8"/>
      <c r="H260" s="8"/>
      <c r="I260" s="8"/>
      <c r="J260" s="8"/>
      <c r="K260" s="8">
        <v>19</v>
      </c>
      <c r="L260" s="8" t="s">
        <v>51</v>
      </c>
      <c r="M260" s="8"/>
      <c r="N260" s="8"/>
      <c r="O260" s="8"/>
      <c r="P260" s="8"/>
      <c r="Q260" s="8"/>
      <c r="R260" s="8"/>
      <c r="S260" s="8"/>
      <c r="T260" s="8"/>
      <c r="U260" s="8"/>
      <c r="V260" s="8">
        <v>1</v>
      </c>
      <c r="W260" s="8"/>
      <c r="X260" s="8"/>
      <c r="Y260" s="8"/>
      <c r="Z260" s="8"/>
      <c r="AA260" s="8"/>
      <c r="AB260" s="8"/>
      <c r="AC260" s="8"/>
      <c r="AD260" s="8"/>
      <c r="AE260" s="8">
        <v>4</v>
      </c>
      <c r="AF260" s="8"/>
      <c r="AG260" s="8">
        <v>6</v>
      </c>
      <c r="AH260" s="8">
        <v>1</v>
      </c>
      <c r="AI260" s="8"/>
      <c r="AJ260" s="8">
        <v>1450</v>
      </c>
      <c r="AK260" s="8"/>
      <c r="AL260" s="7"/>
    </row>
    <row r="261" spans="1:38" ht="15.75" x14ac:dyDescent="0.25">
      <c r="A261" s="59"/>
      <c r="B261" s="42"/>
      <c r="C261" s="43"/>
      <c r="D261" s="43"/>
      <c r="E261" s="7"/>
      <c r="F261" s="8"/>
      <c r="G261" s="8"/>
      <c r="H261" s="8"/>
      <c r="I261" s="8"/>
      <c r="J261" s="8"/>
      <c r="K261" s="8">
        <v>2005.64</v>
      </c>
      <c r="L261" s="8">
        <v>120484</v>
      </c>
      <c r="M261" s="8"/>
      <c r="N261" s="8"/>
      <c r="O261" s="8"/>
      <c r="P261" s="8"/>
      <c r="Q261" s="8"/>
      <c r="R261" s="8"/>
      <c r="S261" s="8"/>
      <c r="T261" s="8"/>
      <c r="U261" s="8"/>
      <c r="V261" s="8">
        <v>766</v>
      </c>
      <c r="W261" s="8"/>
      <c r="X261" s="8"/>
      <c r="Y261" s="8"/>
      <c r="Z261" s="8"/>
      <c r="AA261" s="8"/>
      <c r="AB261" s="8"/>
      <c r="AC261" s="8"/>
      <c r="AD261" s="8"/>
      <c r="AE261" s="8">
        <v>5044.8</v>
      </c>
      <c r="AF261" s="8"/>
      <c r="AG261" s="8">
        <v>3448.2</v>
      </c>
      <c r="AH261" s="8">
        <v>1479</v>
      </c>
      <c r="AI261" s="8"/>
      <c r="AJ261" s="8">
        <v>28998</v>
      </c>
      <c r="AK261" s="8">
        <v>10000</v>
      </c>
      <c r="AL261" s="7">
        <f>SUM(E261:AK261)</f>
        <v>172225.64</v>
      </c>
    </row>
    <row r="262" spans="1:38" ht="15.75" x14ac:dyDescent="0.25">
      <c r="A262" s="58">
        <v>130</v>
      </c>
      <c r="B262" s="42" t="s">
        <v>181</v>
      </c>
      <c r="C262" s="43"/>
      <c r="D262" s="43"/>
      <c r="E262" s="16"/>
      <c r="G262" s="17"/>
      <c r="H262" s="17"/>
      <c r="I262" s="17"/>
      <c r="J262" s="17"/>
      <c r="K262" s="17">
        <v>16</v>
      </c>
      <c r="L262" s="17" t="s">
        <v>51</v>
      </c>
      <c r="M262" s="17"/>
      <c r="N262" s="17"/>
      <c r="O262" s="17"/>
      <c r="P262" s="17"/>
      <c r="Q262" s="17">
        <v>0.5</v>
      </c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>
        <v>10</v>
      </c>
      <c r="AG262" s="17">
        <v>13</v>
      </c>
      <c r="AH262" s="17">
        <v>2</v>
      </c>
      <c r="AI262" s="17"/>
      <c r="AJ262" s="17">
        <v>1559</v>
      </c>
      <c r="AK262" s="17"/>
      <c r="AL262" s="16"/>
    </row>
    <row r="263" spans="1:38" ht="15.75" x14ac:dyDescent="0.25">
      <c r="A263" s="59"/>
      <c r="B263" s="42"/>
      <c r="C263" s="43"/>
      <c r="D263" s="43"/>
      <c r="E263" s="16"/>
      <c r="F263" s="17"/>
      <c r="G263" s="17"/>
      <c r="H263" s="17"/>
      <c r="I263" s="17"/>
      <c r="J263" s="17"/>
      <c r="K263" s="17">
        <v>1688.96</v>
      </c>
      <c r="L263" s="17">
        <v>168148</v>
      </c>
      <c r="M263" s="17"/>
      <c r="N263" s="17"/>
      <c r="O263" s="17"/>
      <c r="P263" s="17"/>
      <c r="Q263" s="17">
        <v>43.77</v>
      </c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>
        <v>1335</v>
      </c>
      <c r="AG263" s="17">
        <v>7471.1</v>
      </c>
      <c r="AH263" s="17">
        <v>2958</v>
      </c>
      <c r="AI263" s="17"/>
      <c r="AJ263" s="17">
        <v>31185</v>
      </c>
      <c r="AK263" s="17">
        <v>20000</v>
      </c>
      <c r="AL263" s="16">
        <f>SUM(E263:AK263)</f>
        <v>232829.83</v>
      </c>
    </row>
    <row r="264" spans="1:38" ht="15.75" x14ac:dyDescent="0.25">
      <c r="A264" s="60">
        <v>131</v>
      </c>
      <c r="B264" s="42" t="s">
        <v>182</v>
      </c>
      <c r="C264" s="43"/>
      <c r="D264" s="43"/>
      <c r="E264" s="7"/>
      <c r="F264" s="11"/>
      <c r="G264" s="8"/>
      <c r="H264" s="8"/>
      <c r="I264" s="8"/>
      <c r="J264" s="8"/>
      <c r="K264" s="8">
        <v>22</v>
      </c>
      <c r="L264" s="8"/>
      <c r="M264" s="8"/>
      <c r="N264" s="8"/>
      <c r="O264" s="8">
        <v>2</v>
      </c>
      <c r="P264" s="8"/>
      <c r="Q264" s="8">
        <v>1</v>
      </c>
      <c r="R264" s="8"/>
      <c r="S264" s="8"/>
      <c r="T264" s="8"/>
      <c r="U264" s="8">
        <v>1</v>
      </c>
      <c r="V264" s="8"/>
      <c r="W264" s="8"/>
      <c r="X264" s="8"/>
      <c r="Y264" s="8"/>
      <c r="Z264" s="8"/>
      <c r="AA264" s="8"/>
      <c r="AB264" s="8"/>
      <c r="AC264" s="8"/>
      <c r="AD264" s="8"/>
      <c r="AE264" s="8">
        <v>12</v>
      </c>
      <c r="AF264" s="8">
        <v>10</v>
      </c>
      <c r="AG264" s="8">
        <v>7</v>
      </c>
      <c r="AH264" s="8">
        <v>2</v>
      </c>
      <c r="AI264" s="8"/>
      <c r="AJ264" s="8">
        <v>1547</v>
      </c>
      <c r="AK264" s="8"/>
      <c r="AL264" s="8"/>
    </row>
    <row r="265" spans="1:38" ht="15.75" x14ac:dyDescent="0.25">
      <c r="A265" s="60"/>
      <c r="B265" s="42"/>
      <c r="C265" s="43"/>
      <c r="D265" s="43"/>
      <c r="E265" s="7"/>
      <c r="F265" s="8"/>
      <c r="G265" s="8"/>
      <c r="H265" s="8"/>
      <c r="I265" s="8"/>
      <c r="J265" s="8"/>
      <c r="K265" s="8">
        <v>2322.3200000000002</v>
      </c>
      <c r="L265" s="8"/>
      <c r="M265" s="8"/>
      <c r="N265" s="8"/>
      <c r="O265" s="8">
        <v>785.76</v>
      </c>
      <c r="P265" s="8"/>
      <c r="Q265" s="8">
        <v>87.55</v>
      </c>
      <c r="R265" s="8"/>
      <c r="S265" s="8"/>
      <c r="T265" s="8"/>
      <c r="U265" s="8">
        <v>340.26</v>
      </c>
      <c r="V265" s="8"/>
      <c r="W265" s="8"/>
      <c r="X265" s="8"/>
      <c r="Y265" s="8"/>
      <c r="Z265" s="8"/>
      <c r="AA265" s="8"/>
      <c r="AB265" s="8"/>
      <c r="AC265" s="8"/>
      <c r="AD265" s="8"/>
      <c r="AE265" s="8">
        <v>15134.4</v>
      </c>
      <c r="AF265" s="8">
        <v>1335</v>
      </c>
      <c r="AG265" s="8">
        <v>4022.9</v>
      </c>
      <c r="AH265" s="8">
        <v>2958</v>
      </c>
      <c r="AI265" s="8"/>
      <c r="AJ265" s="8">
        <v>30942</v>
      </c>
      <c r="AK265" s="8">
        <v>10000</v>
      </c>
      <c r="AL265" s="8">
        <f>SUM(E265:AK265)</f>
        <v>67928.19</v>
      </c>
    </row>
    <row r="266" spans="1:38" ht="15.75" x14ac:dyDescent="0.25">
      <c r="A266" s="58">
        <v>132</v>
      </c>
      <c r="B266" s="42" t="s">
        <v>183</v>
      </c>
      <c r="C266" s="43"/>
      <c r="D266" s="43"/>
      <c r="E266" s="7"/>
      <c r="F266" s="11"/>
      <c r="G266" s="8"/>
      <c r="H266" s="8"/>
      <c r="I266" s="8"/>
      <c r="J266" s="8"/>
      <c r="K266" s="8">
        <v>20</v>
      </c>
      <c r="L266" s="8"/>
      <c r="M266" s="8"/>
      <c r="N266" s="8"/>
      <c r="O266" s="8">
        <v>3</v>
      </c>
      <c r="P266" s="8"/>
      <c r="Q266" s="8">
        <v>1.5</v>
      </c>
      <c r="R266" s="8"/>
      <c r="S266" s="8"/>
      <c r="T266" s="8"/>
      <c r="U266" s="8">
        <v>1</v>
      </c>
      <c r="V266" s="8"/>
      <c r="W266" s="8"/>
      <c r="X266" s="8"/>
      <c r="Y266" s="8"/>
      <c r="Z266" s="8">
        <v>8</v>
      </c>
      <c r="AA266" s="8">
        <v>5</v>
      </c>
      <c r="AB266" s="8">
        <v>5</v>
      </c>
      <c r="AC266" s="8"/>
      <c r="AD266" s="8"/>
      <c r="AE266" s="8">
        <v>6</v>
      </c>
      <c r="AF266" s="8">
        <v>10</v>
      </c>
      <c r="AG266" s="8">
        <v>7</v>
      </c>
      <c r="AH266" s="8">
        <v>3</v>
      </c>
      <c r="AI266" s="8"/>
      <c r="AJ266" s="8"/>
      <c r="AK266" s="8"/>
      <c r="AL266" s="7"/>
    </row>
    <row r="267" spans="1:38" ht="15.75" x14ac:dyDescent="0.25">
      <c r="A267" s="59"/>
      <c r="B267" s="42"/>
      <c r="C267" s="43"/>
      <c r="D267" s="43"/>
      <c r="E267" s="7"/>
      <c r="F267" s="8"/>
      <c r="G267" s="8"/>
      <c r="H267" s="8"/>
      <c r="I267" s="8"/>
      <c r="J267" s="8"/>
      <c r="K267" s="8">
        <v>2111.1999999999998</v>
      </c>
      <c r="L267" s="8"/>
      <c r="M267" s="8"/>
      <c r="N267" s="8"/>
      <c r="O267" s="8">
        <v>1178.6400000000001</v>
      </c>
      <c r="P267" s="8"/>
      <c r="Q267" s="8">
        <v>131.33000000000001</v>
      </c>
      <c r="R267" s="8"/>
      <c r="S267" s="8"/>
      <c r="T267" s="8"/>
      <c r="U267" s="8">
        <v>340.26</v>
      </c>
      <c r="V267" s="8"/>
      <c r="W267" s="8"/>
      <c r="X267" s="8"/>
      <c r="Y267" s="8"/>
      <c r="Z267" s="8">
        <v>12430.48</v>
      </c>
      <c r="AA267" s="8">
        <v>7769.05</v>
      </c>
      <c r="AB267" s="8">
        <v>10196</v>
      </c>
      <c r="AC267" s="8"/>
      <c r="AD267" s="8"/>
      <c r="AE267" s="8">
        <v>7567.2</v>
      </c>
      <c r="AF267" s="8">
        <v>1335</v>
      </c>
      <c r="AG267" s="8">
        <v>4022.9</v>
      </c>
      <c r="AH267" s="8">
        <v>4437</v>
      </c>
      <c r="AI267" s="8"/>
      <c r="AJ267" s="8"/>
      <c r="AK267" s="8">
        <v>10000</v>
      </c>
      <c r="AL267" s="7">
        <f>SUM(E267:AK267)</f>
        <v>61519.06</v>
      </c>
    </row>
    <row r="268" spans="1:38" ht="15.75" x14ac:dyDescent="0.25">
      <c r="A268" s="58">
        <v>133</v>
      </c>
      <c r="B268" s="42" t="s">
        <v>184</v>
      </c>
      <c r="C268" s="43"/>
      <c r="D268" s="43"/>
      <c r="E268" s="16">
        <v>35.25</v>
      </c>
      <c r="G268" s="17"/>
      <c r="H268" s="17"/>
      <c r="I268" s="17"/>
      <c r="J268" s="17"/>
      <c r="K268" s="17">
        <v>18</v>
      </c>
      <c r="L268" s="17" t="s">
        <v>42</v>
      </c>
      <c r="M268" s="17"/>
      <c r="N268" s="17">
        <v>3.5</v>
      </c>
      <c r="O268" s="17"/>
      <c r="P268" s="17"/>
      <c r="Q268" s="17"/>
      <c r="R268" s="17"/>
      <c r="S268" s="17">
        <v>3</v>
      </c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>
        <v>10</v>
      </c>
      <c r="AG268" s="17">
        <v>10</v>
      </c>
      <c r="AH268" s="17">
        <v>2</v>
      </c>
      <c r="AI268" s="17"/>
      <c r="AJ268" s="17">
        <v>1706</v>
      </c>
      <c r="AK268" s="17"/>
      <c r="AL268" s="17"/>
    </row>
    <row r="269" spans="1:38" ht="15.75" x14ac:dyDescent="0.25">
      <c r="A269" s="59"/>
      <c r="B269" s="42"/>
      <c r="C269" s="43"/>
      <c r="D269" s="43"/>
      <c r="E269" s="16">
        <v>20727</v>
      </c>
      <c r="F269" s="17"/>
      <c r="G269" s="17"/>
      <c r="H269" s="17"/>
      <c r="I269" s="17"/>
      <c r="J269" s="17"/>
      <c r="K269" s="17">
        <v>1900.08</v>
      </c>
      <c r="L269" s="17">
        <v>201248</v>
      </c>
      <c r="M269" s="17"/>
      <c r="N269" s="17">
        <v>1375.5</v>
      </c>
      <c r="O269" s="17"/>
      <c r="P269" s="17"/>
      <c r="Q269" s="17"/>
      <c r="R269" s="17"/>
      <c r="S269" s="17">
        <v>13749</v>
      </c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>
        <v>1335</v>
      </c>
      <c r="AG269" s="17">
        <v>5747</v>
      </c>
      <c r="AH269" s="17">
        <v>2958</v>
      </c>
      <c r="AI269" s="17"/>
      <c r="AJ269" s="17">
        <v>34128</v>
      </c>
      <c r="AK269" s="17">
        <v>10000</v>
      </c>
      <c r="AL269" s="17">
        <f>SUM(E269:AK269)</f>
        <v>293167.58</v>
      </c>
    </row>
    <row r="270" spans="1:38" ht="15.75" x14ac:dyDescent="0.25">
      <c r="A270" s="60">
        <v>134</v>
      </c>
      <c r="B270" s="42" t="s">
        <v>185</v>
      </c>
      <c r="C270" s="43"/>
      <c r="D270" s="43"/>
      <c r="E270" s="16">
        <v>15</v>
      </c>
      <c r="G270" s="17"/>
      <c r="H270" s="17"/>
      <c r="I270" s="17"/>
      <c r="J270" s="17"/>
      <c r="K270" s="17">
        <v>19</v>
      </c>
      <c r="L270" s="17" t="s">
        <v>45</v>
      </c>
      <c r="M270" s="17"/>
      <c r="N270" s="17">
        <v>3</v>
      </c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>
        <v>4</v>
      </c>
      <c r="AF270" s="17">
        <v>10</v>
      </c>
      <c r="AG270" s="17">
        <v>15</v>
      </c>
      <c r="AH270" s="17">
        <v>3</v>
      </c>
      <c r="AI270" s="17"/>
      <c r="AJ270" s="17">
        <v>1706</v>
      </c>
      <c r="AK270" s="17"/>
      <c r="AL270" s="16"/>
    </row>
    <row r="271" spans="1:38" ht="15.75" x14ac:dyDescent="0.25">
      <c r="A271" s="60"/>
      <c r="B271" s="42"/>
      <c r="C271" s="43"/>
      <c r="D271" s="43"/>
      <c r="E271" s="16">
        <v>8820</v>
      </c>
      <c r="F271" s="17"/>
      <c r="G271" s="17"/>
      <c r="H271" s="17"/>
      <c r="I271" s="17"/>
      <c r="J271" s="17"/>
      <c r="K271" s="17">
        <v>2005.64</v>
      </c>
      <c r="L271" s="17">
        <v>374692</v>
      </c>
      <c r="M271" s="17"/>
      <c r="N271" s="17">
        <v>1179</v>
      </c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>
        <v>5044.8</v>
      </c>
      <c r="AF271" s="17">
        <v>1335</v>
      </c>
      <c r="AG271" s="17">
        <v>8620.5</v>
      </c>
      <c r="AH271" s="17">
        <v>4437</v>
      </c>
      <c r="AI271" s="17"/>
      <c r="AJ271" s="17">
        <v>34128</v>
      </c>
      <c r="AK271" s="17">
        <v>8000</v>
      </c>
      <c r="AL271" s="16">
        <f>SUM(E271:AK271)</f>
        <v>448261.94</v>
      </c>
    </row>
    <row r="272" spans="1:38" ht="15.75" x14ac:dyDescent="0.25">
      <c r="A272" s="58">
        <v>135</v>
      </c>
      <c r="B272" s="42" t="s">
        <v>186</v>
      </c>
      <c r="C272" s="43"/>
      <c r="D272" s="43"/>
      <c r="E272" s="7"/>
      <c r="F272" s="11"/>
      <c r="G272" s="8"/>
      <c r="H272" s="8"/>
      <c r="I272" s="8"/>
      <c r="J272" s="8"/>
      <c r="K272" s="8"/>
      <c r="L272" s="8"/>
      <c r="M272" s="8"/>
      <c r="N272" s="8">
        <v>3</v>
      </c>
      <c r="O272" s="8"/>
      <c r="P272" s="8"/>
      <c r="Q272" s="8"/>
      <c r="R272" s="8">
        <v>3</v>
      </c>
      <c r="S272" s="8">
        <v>10</v>
      </c>
      <c r="T272" s="8">
        <v>11</v>
      </c>
      <c r="U272" s="8">
        <v>1</v>
      </c>
      <c r="V272" s="8"/>
      <c r="W272" s="8"/>
      <c r="X272" s="8"/>
      <c r="Y272" s="8"/>
      <c r="Z272" s="8">
        <v>2</v>
      </c>
      <c r="AA272" s="8">
        <v>20</v>
      </c>
      <c r="AB272" s="8">
        <v>3</v>
      </c>
      <c r="AC272" s="8">
        <v>6</v>
      </c>
      <c r="AD272" s="8">
        <v>2</v>
      </c>
      <c r="AE272" s="8">
        <v>22</v>
      </c>
      <c r="AF272" s="8">
        <v>80</v>
      </c>
      <c r="AG272" s="8">
        <v>109</v>
      </c>
      <c r="AH272" s="8">
        <v>23</v>
      </c>
      <c r="AI272" s="8"/>
      <c r="AJ272" s="8"/>
      <c r="AK272" s="8"/>
      <c r="AL272" s="8"/>
    </row>
    <row r="273" spans="1:38" ht="15.75" x14ac:dyDescent="0.25">
      <c r="A273" s="59"/>
      <c r="B273" s="42"/>
      <c r="C273" s="43"/>
      <c r="D273" s="43"/>
      <c r="E273" s="7"/>
      <c r="F273" s="8"/>
      <c r="G273" s="8"/>
      <c r="H273" s="8"/>
      <c r="I273" s="8"/>
      <c r="J273" s="8"/>
      <c r="K273" s="8"/>
      <c r="L273" s="8"/>
      <c r="M273" s="8"/>
      <c r="N273" s="8">
        <v>1179</v>
      </c>
      <c r="O273" s="8"/>
      <c r="P273" s="8"/>
      <c r="Q273" s="8"/>
      <c r="R273" s="8">
        <v>46224</v>
      </c>
      <c r="S273" s="8">
        <v>45830</v>
      </c>
      <c r="T273" s="8">
        <v>66011</v>
      </c>
      <c r="U273" s="8">
        <v>340.26</v>
      </c>
      <c r="V273" s="8"/>
      <c r="W273" s="8"/>
      <c r="X273" s="8"/>
      <c r="Y273" s="8"/>
      <c r="Z273" s="8">
        <v>3107.62</v>
      </c>
      <c r="AA273" s="8">
        <v>31076.2</v>
      </c>
      <c r="AB273" s="8">
        <v>6117.6</v>
      </c>
      <c r="AC273" s="8">
        <v>11577.78</v>
      </c>
      <c r="AD273" s="8">
        <v>6252.5</v>
      </c>
      <c r="AE273" s="8">
        <v>27746.400000000001</v>
      </c>
      <c r="AF273" s="8">
        <v>10680</v>
      </c>
      <c r="AG273" s="8">
        <v>62642.3</v>
      </c>
      <c r="AH273" s="8">
        <v>34017</v>
      </c>
      <c r="AI273" s="8"/>
      <c r="AJ273" s="8"/>
      <c r="AK273" s="8">
        <v>75000</v>
      </c>
      <c r="AL273" s="8">
        <f>SUM(E273:AK273)</f>
        <v>427801.66000000003</v>
      </c>
    </row>
    <row r="274" spans="1:38" ht="15.75" x14ac:dyDescent="0.25">
      <c r="A274" s="58">
        <v>136</v>
      </c>
      <c r="B274" s="42" t="s">
        <v>187</v>
      </c>
      <c r="C274" s="43"/>
      <c r="D274" s="43"/>
      <c r="E274" s="7">
        <v>35</v>
      </c>
      <c r="F274" s="11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>
        <v>3</v>
      </c>
      <c r="S274" s="8"/>
      <c r="T274" s="8">
        <v>35</v>
      </c>
      <c r="U274" s="8">
        <v>1</v>
      </c>
      <c r="V274" s="8"/>
      <c r="W274" s="8"/>
      <c r="X274" s="8"/>
      <c r="Y274" s="8"/>
      <c r="Z274" s="8"/>
      <c r="AA274" s="8"/>
      <c r="AB274" s="8">
        <v>3</v>
      </c>
      <c r="AC274" s="8">
        <v>8</v>
      </c>
      <c r="AD274" s="8">
        <v>2</v>
      </c>
      <c r="AE274" s="8">
        <v>23</v>
      </c>
      <c r="AF274" s="8">
        <v>70</v>
      </c>
      <c r="AG274" s="8">
        <v>74</v>
      </c>
      <c r="AH274" s="8">
        <v>26</v>
      </c>
      <c r="AI274" s="8"/>
      <c r="AJ274" s="8"/>
      <c r="AK274" s="8"/>
      <c r="AL274" s="8"/>
    </row>
    <row r="275" spans="1:38" ht="15.75" x14ac:dyDescent="0.25">
      <c r="A275" s="59"/>
      <c r="B275" s="42"/>
      <c r="C275" s="43"/>
      <c r="D275" s="43"/>
      <c r="E275" s="7">
        <v>7525</v>
      </c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>
        <v>46224</v>
      </c>
      <c r="S275" s="8"/>
      <c r="T275" s="8">
        <v>210035</v>
      </c>
      <c r="U275" s="8">
        <v>340.26</v>
      </c>
      <c r="V275" s="8"/>
      <c r="W275" s="8"/>
      <c r="X275" s="8"/>
      <c r="Y275" s="8"/>
      <c r="Z275" s="8"/>
      <c r="AA275" s="8"/>
      <c r="AB275" s="8">
        <v>6117.6</v>
      </c>
      <c r="AC275" s="15">
        <v>15437.04</v>
      </c>
      <c r="AD275" s="8">
        <v>6252.5</v>
      </c>
      <c r="AE275" s="15">
        <v>29007.599999999999</v>
      </c>
      <c r="AF275" s="8">
        <v>9345</v>
      </c>
      <c r="AG275" s="8">
        <v>42527.8</v>
      </c>
      <c r="AH275" s="8">
        <v>38454</v>
      </c>
      <c r="AI275" s="8"/>
      <c r="AJ275" s="8"/>
      <c r="AK275" s="8">
        <v>50000</v>
      </c>
      <c r="AL275" s="8">
        <v>50000</v>
      </c>
    </row>
    <row r="276" spans="1:38" ht="15.75" x14ac:dyDescent="0.25">
      <c r="A276" s="60">
        <v>137</v>
      </c>
      <c r="B276" s="42" t="s">
        <v>188</v>
      </c>
      <c r="C276" s="43"/>
      <c r="D276" s="43"/>
      <c r="E276" s="7"/>
      <c r="F276" s="11"/>
      <c r="G276" s="8"/>
      <c r="H276" s="8"/>
      <c r="I276" s="8"/>
      <c r="J276" s="8"/>
      <c r="K276" s="8"/>
      <c r="L276" s="8"/>
      <c r="M276" s="8"/>
      <c r="N276" s="8">
        <v>5.7</v>
      </c>
      <c r="O276" s="8"/>
      <c r="P276" s="8"/>
      <c r="Q276" s="8">
        <v>0.5</v>
      </c>
      <c r="R276" s="8"/>
      <c r="S276" s="8"/>
      <c r="T276" s="8">
        <v>8</v>
      </c>
      <c r="U276" s="8"/>
      <c r="V276" s="8"/>
      <c r="W276" s="8"/>
      <c r="X276" s="8"/>
      <c r="Y276" s="8"/>
      <c r="Z276" s="8">
        <v>4</v>
      </c>
      <c r="AA276" s="8">
        <v>2</v>
      </c>
      <c r="AB276" s="8">
        <v>55</v>
      </c>
      <c r="AC276" s="8">
        <v>4</v>
      </c>
      <c r="AD276" s="8">
        <v>5</v>
      </c>
      <c r="AE276" s="8">
        <v>32</v>
      </c>
      <c r="AF276" s="8">
        <v>180</v>
      </c>
      <c r="AG276" s="8">
        <v>116</v>
      </c>
      <c r="AH276" s="8">
        <v>54</v>
      </c>
      <c r="AI276" s="8"/>
      <c r="AJ276" s="8"/>
      <c r="AK276" s="8"/>
      <c r="AL276" s="8"/>
    </row>
    <row r="277" spans="1:38" ht="15.75" x14ac:dyDescent="0.25">
      <c r="A277" s="60"/>
      <c r="B277" s="42"/>
      <c r="C277" s="43"/>
      <c r="D277" s="43"/>
      <c r="E277" s="7"/>
      <c r="F277" s="8"/>
      <c r="G277" s="8"/>
      <c r="H277" s="8"/>
      <c r="I277" s="8"/>
      <c r="J277" s="8"/>
      <c r="K277" s="8"/>
      <c r="L277" s="8"/>
      <c r="M277" s="8"/>
      <c r="N277" s="8">
        <v>2240.1</v>
      </c>
      <c r="O277" s="8"/>
      <c r="P277" s="8"/>
      <c r="Q277" s="8">
        <v>43.77</v>
      </c>
      <c r="R277" s="8"/>
      <c r="S277" s="8"/>
      <c r="T277" s="8">
        <v>48008</v>
      </c>
      <c r="U277" s="8"/>
      <c r="V277" s="8"/>
      <c r="W277" s="8"/>
      <c r="X277" s="8"/>
      <c r="Y277" s="8"/>
      <c r="Z277" s="8">
        <v>6215.24</v>
      </c>
      <c r="AA277" s="8">
        <v>3107.62</v>
      </c>
      <c r="AB277" s="8">
        <v>112156</v>
      </c>
      <c r="AC277" s="8">
        <v>7718.52</v>
      </c>
      <c r="AD277" s="8">
        <v>15631.25</v>
      </c>
      <c r="AE277" s="8">
        <v>40358.400000000001</v>
      </c>
      <c r="AF277" s="8">
        <v>24030</v>
      </c>
      <c r="AG277" s="8">
        <v>66665.2</v>
      </c>
      <c r="AH277" s="8">
        <v>79866</v>
      </c>
      <c r="AI277" s="8"/>
      <c r="AJ277" s="8"/>
      <c r="AK277" s="8">
        <v>95000</v>
      </c>
      <c r="AL277" s="8">
        <f>SUM(E277:AK277)</f>
        <v>501040.1</v>
      </c>
    </row>
    <row r="278" spans="1:38" ht="15.75" x14ac:dyDescent="0.25">
      <c r="A278" s="58">
        <v>138</v>
      </c>
      <c r="B278" s="42" t="s">
        <v>189</v>
      </c>
      <c r="C278" s="43"/>
      <c r="D278" s="43"/>
      <c r="E278" s="7"/>
      <c r="F278" s="11"/>
      <c r="G278" s="8"/>
      <c r="H278" s="8"/>
      <c r="I278" s="8"/>
      <c r="J278" s="8"/>
      <c r="K278" s="8"/>
      <c r="L278" s="8"/>
      <c r="M278" s="8"/>
      <c r="N278" s="8">
        <v>3.5</v>
      </c>
      <c r="O278" s="8"/>
      <c r="P278" s="8"/>
      <c r="Q278" s="8"/>
      <c r="R278" s="8"/>
      <c r="S278" s="8"/>
      <c r="T278" s="8">
        <v>24</v>
      </c>
      <c r="U278" s="8"/>
      <c r="V278" s="8"/>
      <c r="W278" s="8"/>
      <c r="X278" s="8"/>
      <c r="Y278" s="8"/>
      <c r="Z278" s="8"/>
      <c r="AA278" s="8">
        <v>20</v>
      </c>
      <c r="AB278" s="8">
        <v>6</v>
      </c>
      <c r="AC278" s="8">
        <v>10</v>
      </c>
      <c r="AD278" s="8">
        <v>3</v>
      </c>
      <c r="AE278" s="8">
        <v>17</v>
      </c>
      <c r="AF278" s="8">
        <v>55</v>
      </c>
      <c r="AG278" s="8">
        <v>89</v>
      </c>
      <c r="AH278" s="8">
        <v>41</v>
      </c>
      <c r="AI278" s="8"/>
      <c r="AJ278" s="8"/>
      <c r="AK278" s="8"/>
      <c r="AL278" s="8"/>
    </row>
    <row r="279" spans="1:38" ht="15.75" x14ac:dyDescent="0.25">
      <c r="A279" s="59"/>
      <c r="B279" s="42"/>
      <c r="C279" s="43"/>
      <c r="D279" s="43"/>
      <c r="E279" s="7"/>
      <c r="F279" s="8"/>
      <c r="G279" s="8"/>
      <c r="H279" s="8"/>
      <c r="I279" s="8"/>
      <c r="J279" s="8"/>
      <c r="K279" s="8"/>
      <c r="L279" s="8"/>
      <c r="M279" s="8"/>
      <c r="N279" s="8">
        <v>1375.5</v>
      </c>
      <c r="O279" s="8"/>
      <c r="P279" s="8"/>
      <c r="Q279" s="8"/>
      <c r="R279" s="8"/>
      <c r="S279" s="8"/>
      <c r="T279" s="8">
        <v>144024</v>
      </c>
      <c r="U279" s="8"/>
      <c r="V279" s="8"/>
      <c r="W279" s="8"/>
      <c r="X279" s="8"/>
      <c r="Y279" s="8"/>
      <c r="Z279" s="8"/>
      <c r="AA279" s="8">
        <v>31076.2</v>
      </c>
      <c r="AB279" s="8">
        <v>12235.2</v>
      </c>
      <c r="AC279" s="8">
        <v>19296.3</v>
      </c>
      <c r="AD279" s="8">
        <v>9378.75</v>
      </c>
      <c r="AE279" s="8">
        <v>21440.400000000001</v>
      </c>
      <c r="AF279" s="8">
        <v>7342.5</v>
      </c>
      <c r="AG279" s="8">
        <v>51148.3</v>
      </c>
      <c r="AH279" s="8">
        <v>60639</v>
      </c>
      <c r="AI279" s="8"/>
      <c r="AJ279" s="8"/>
      <c r="AK279" s="8">
        <v>75000</v>
      </c>
      <c r="AL279" s="8">
        <f>SUM(E279:AK279)</f>
        <v>432956.15</v>
      </c>
    </row>
    <row r="280" spans="1:38" ht="15.75" x14ac:dyDescent="0.25">
      <c r="A280" s="58">
        <v>139</v>
      </c>
      <c r="B280" s="42" t="s">
        <v>190</v>
      </c>
      <c r="C280" s="43"/>
      <c r="D280" s="43"/>
      <c r="E280" s="7">
        <v>35</v>
      </c>
      <c r="F280" s="11"/>
      <c r="G280" s="8"/>
      <c r="H280" s="8"/>
      <c r="I280" s="8"/>
      <c r="J280" s="8"/>
      <c r="K280" s="8"/>
      <c r="L280" s="8"/>
      <c r="M280" s="8"/>
      <c r="N280" s="8">
        <v>4</v>
      </c>
      <c r="O280" s="8"/>
      <c r="P280" s="8"/>
      <c r="Q280" s="8">
        <v>1</v>
      </c>
      <c r="R280" s="8"/>
      <c r="S280" s="8"/>
      <c r="T280" s="8">
        <v>4</v>
      </c>
      <c r="U280" s="8">
        <v>1</v>
      </c>
      <c r="V280" s="8"/>
      <c r="W280" s="8"/>
      <c r="X280" s="8"/>
      <c r="Y280" s="8"/>
      <c r="Z280" s="8">
        <v>4</v>
      </c>
      <c r="AA280" s="8">
        <v>2</v>
      </c>
      <c r="AB280" s="8">
        <v>29</v>
      </c>
      <c r="AC280" s="8">
        <v>20</v>
      </c>
      <c r="AD280" s="8">
        <v>2</v>
      </c>
      <c r="AE280" s="8">
        <v>36</v>
      </c>
      <c r="AF280" s="8">
        <v>120</v>
      </c>
      <c r="AG280" s="8">
        <v>206</v>
      </c>
      <c r="AH280" s="8">
        <v>53</v>
      </c>
      <c r="AI280" s="8"/>
      <c r="AJ280" s="8"/>
      <c r="AK280" s="8"/>
      <c r="AL280" s="8"/>
    </row>
    <row r="281" spans="1:38" ht="15.75" x14ac:dyDescent="0.25">
      <c r="A281" s="59"/>
      <c r="B281" s="42"/>
      <c r="C281" s="43"/>
      <c r="D281" s="43"/>
      <c r="E281" s="7">
        <v>7525</v>
      </c>
      <c r="F281" s="8"/>
      <c r="G281" s="8"/>
      <c r="H281" s="8"/>
      <c r="I281" s="8"/>
      <c r="J281" s="8"/>
      <c r="K281" s="8"/>
      <c r="L281" s="8"/>
      <c r="M281" s="8"/>
      <c r="N281" s="8">
        <v>1572</v>
      </c>
      <c r="O281" s="8"/>
      <c r="P281" s="8"/>
      <c r="Q281" s="8">
        <v>87.55</v>
      </c>
      <c r="R281" s="8"/>
      <c r="S281" s="8"/>
      <c r="T281" s="8">
        <v>24004</v>
      </c>
      <c r="U281" s="8">
        <v>340.26</v>
      </c>
      <c r="V281" s="8"/>
      <c r="W281" s="8"/>
      <c r="X281" s="8"/>
      <c r="Y281" s="8"/>
      <c r="Z281" s="8">
        <v>6215.24</v>
      </c>
      <c r="AA281" s="8">
        <v>3107.62</v>
      </c>
      <c r="AB281" s="8">
        <v>59136.800000000003</v>
      </c>
      <c r="AC281" s="8">
        <v>38592.6</v>
      </c>
      <c r="AD281" s="8">
        <v>6252.5</v>
      </c>
      <c r="AE281" s="8">
        <v>45403.199999999997</v>
      </c>
      <c r="AF281" s="8">
        <v>16020</v>
      </c>
      <c r="AG281" s="10">
        <v>118388.2</v>
      </c>
      <c r="AH281" s="8">
        <v>78387</v>
      </c>
      <c r="AI281" s="8"/>
      <c r="AJ281" s="8"/>
      <c r="AK281" s="8">
        <v>180000</v>
      </c>
      <c r="AL281" s="8"/>
    </row>
    <row r="282" spans="1:38" ht="15.75" x14ac:dyDescent="0.25">
      <c r="A282" s="60">
        <v>140</v>
      </c>
      <c r="B282" s="42" t="s">
        <v>191</v>
      </c>
      <c r="C282" s="43"/>
      <c r="D282" s="43"/>
      <c r="E282" s="7">
        <v>6</v>
      </c>
      <c r="F282" s="11"/>
      <c r="G282" s="8"/>
      <c r="H282" s="8"/>
      <c r="I282" s="8"/>
      <c r="J282" s="8"/>
      <c r="K282" s="8">
        <v>36.4</v>
      </c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>
        <v>4</v>
      </c>
      <c r="AH282" s="8">
        <v>1</v>
      </c>
      <c r="AI282" s="8"/>
      <c r="AJ282" s="8">
        <v>759</v>
      </c>
      <c r="AK282" s="8"/>
      <c r="AL282" s="8"/>
    </row>
    <row r="283" spans="1:38" ht="15.75" x14ac:dyDescent="0.25">
      <c r="A283" s="60"/>
      <c r="B283" s="42"/>
      <c r="C283" s="43"/>
      <c r="D283" s="43"/>
      <c r="E283" s="7">
        <v>2318.4</v>
      </c>
      <c r="F283" s="8"/>
      <c r="G283" s="8"/>
      <c r="H283" s="8"/>
      <c r="I283" s="8"/>
      <c r="J283" s="8"/>
      <c r="K283" s="8">
        <v>3842.38</v>
      </c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>
        <v>2298.8000000000002</v>
      </c>
      <c r="AH283" s="8">
        <v>1479</v>
      </c>
      <c r="AI283" s="8"/>
      <c r="AJ283" s="8">
        <v>15174</v>
      </c>
      <c r="AK283" s="8">
        <v>10000</v>
      </c>
      <c r="AL283" s="8">
        <f>SUM(E283:AK283)</f>
        <v>35112.58</v>
      </c>
    </row>
    <row r="284" spans="1:38" ht="15.75" x14ac:dyDescent="0.25">
      <c r="A284" s="58">
        <v>141</v>
      </c>
      <c r="B284" s="42" t="s">
        <v>192</v>
      </c>
      <c r="C284" s="43"/>
      <c r="D284" s="43"/>
      <c r="E284" s="7">
        <v>120</v>
      </c>
      <c r="F284" s="11"/>
      <c r="G284" s="8"/>
      <c r="H284" s="8"/>
      <c r="I284" s="8"/>
      <c r="J284" s="8"/>
      <c r="K284" s="8">
        <v>15</v>
      </c>
      <c r="L284" s="8"/>
      <c r="M284" s="8"/>
      <c r="N284" s="8"/>
      <c r="O284" s="8"/>
      <c r="P284" s="8"/>
      <c r="Q284" s="8"/>
      <c r="R284" s="8">
        <v>1</v>
      </c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>
        <v>10</v>
      </c>
      <c r="AF284" s="8"/>
      <c r="AG284" s="8">
        <v>2</v>
      </c>
      <c r="AH284" s="8">
        <v>2</v>
      </c>
      <c r="AI284" s="8"/>
      <c r="AJ284" s="8">
        <v>6707</v>
      </c>
      <c r="AK284" s="8"/>
      <c r="AL284" s="7"/>
    </row>
    <row r="285" spans="1:38" ht="15.75" x14ac:dyDescent="0.25">
      <c r="A285" s="59"/>
      <c r="B285" s="42"/>
      <c r="C285" s="43"/>
      <c r="D285" s="43"/>
      <c r="E285" s="7">
        <v>10080</v>
      </c>
      <c r="F285" s="8"/>
      <c r="G285" s="8"/>
      <c r="H285" s="8"/>
      <c r="I285" s="8"/>
      <c r="J285" s="8"/>
      <c r="K285" s="8">
        <v>1583.4</v>
      </c>
      <c r="L285" s="8"/>
      <c r="M285" s="8"/>
      <c r="N285" s="8"/>
      <c r="O285" s="8"/>
      <c r="P285" s="8"/>
      <c r="Q285" s="8"/>
      <c r="R285" s="8">
        <v>442</v>
      </c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>
        <v>12612</v>
      </c>
      <c r="AF285" s="8"/>
      <c r="AG285" s="8">
        <v>1149</v>
      </c>
      <c r="AH285" s="8">
        <v>2958</v>
      </c>
      <c r="AI285" s="8"/>
      <c r="AJ285" s="8">
        <v>134136</v>
      </c>
      <c r="AK285" s="8">
        <v>46000</v>
      </c>
      <c r="AL285" s="7">
        <f>SUM(E285:AK285)</f>
        <v>208960.4</v>
      </c>
    </row>
    <row r="286" spans="1:38" ht="15.75" x14ac:dyDescent="0.25">
      <c r="A286" s="58">
        <v>142</v>
      </c>
      <c r="B286" s="42" t="s">
        <v>193</v>
      </c>
      <c r="C286" s="43"/>
      <c r="D286" s="43"/>
      <c r="E286" s="16">
        <v>15</v>
      </c>
      <c r="G286" s="17"/>
      <c r="H286" s="17"/>
      <c r="I286" s="17"/>
      <c r="J286" s="17"/>
      <c r="K286" s="17">
        <v>17</v>
      </c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>
        <v>3</v>
      </c>
      <c r="X286" s="17"/>
      <c r="Y286" s="17"/>
      <c r="Z286" s="17"/>
      <c r="AA286" s="17"/>
      <c r="AB286" s="17"/>
      <c r="AC286" s="17"/>
      <c r="AD286" s="17"/>
      <c r="AE286" s="17"/>
      <c r="AF286" s="17"/>
      <c r="AG286" s="17">
        <v>2</v>
      </c>
      <c r="AH286" s="17">
        <v>1</v>
      </c>
      <c r="AI286" s="17"/>
      <c r="AJ286" s="17">
        <v>335</v>
      </c>
      <c r="AK286" s="17"/>
      <c r="AL286" s="16"/>
    </row>
    <row r="287" spans="1:38" ht="15.75" x14ac:dyDescent="0.25">
      <c r="A287" s="59"/>
      <c r="B287" s="42"/>
      <c r="C287" s="43"/>
      <c r="D287" s="43"/>
      <c r="E287" s="16">
        <v>8820</v>
      </c>
      <c r="F287" s="17"/>
      <c r="G287" s="17"/>
      <c r="H287" s="17"/>
      <c r="I287" s="17"/>
      <c r="J287" s="17"/>
      <c r="K287" s="17">
        <v>1794.52</v>
      </c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>
        <v>2085</v>
      </c>
      <c r="X287" s="17"/>
      <c r="Y287" s="17"/>
      <c r="Z287" s="17"/>
      <c r="AA287" s="17"/>
      <c r="AB287" s="17"/>
      <c r="AC287" s="17"/>
      <c r="AD287" s="17"/>
      <c r="AE287" s="17"/>
      <c r="AF287" s="17"/>
      <c r="AG287" s="17">
        <v>1149.4000000000001</v>
      </c>
      <c r="AH287" s="17">
        <v>1479</v>
      </c>
      <c r="AI287" s="17"/>
      <c r="AJ287" s="17">
        <v>6696</v>
      </c>
      <c r="AK287" s="17">
        <v>3000</v>
      </c>
      <c r="AL287" s="16">
        <f>SUM(E287:AK287)</f>
        <v>25023.919999999998</v>
      </c>
    </row>
    <row r="288" spans="1:38" ht="15.75" x14ac:dyDescent="0.25">
      <c r="A288" s="60">
        <v>143</v>
      </c>
      <c r="B288" s="42" t="s">
        <v>194</v>
      </c>
      <c r="C288" s="43"/>
      <c r="D288" s="43"/>
      <c r="E288" s="7">
        <v>4</v>
      </c>
      <c r="F288" s="11"/>
      <c r="G288" s="8"/>
      <c r="H288" s="8"/>
      <c r="I288" s="8"/>
      <c r="J288" s="8"/>
      <c r="K288" s="8">
        <v>16.5</v>
      </c>
      <c r="L288" s="8"/>
      <c r="M288" s="8"/>
      <c r="N288" s="8">
        <v>6</v>
      </c>
      <c r="O288" s="8"/>
      <c r="P288" s="8"/>
      <c r="Q288" s="8">
        <v>1.2</v>
      </c>
      <c r="R288" s="8">
        <v>2</v>
      </c>
      <c r="S288" s="8">
        <v>7</v>
      </c>
      <c r="T288" s="8"/>
      <c r="U288" s="8"/>
      <c r="V288" s="8"/>
      <c r="W288" s="8"/>
      <c r="X288" s="8"/>
      <c r="Y288" s="8"/>
      <c r="Z288" s="8"/>
      <c r="AA288" s="8"/>
      <c r="AB288" s="8"/>
      <c r="AC288" s="8">
        <v>6</v>
      </c>
      <c r="AD288" s="8"/>
      <c r="AE288" s="8">
        <v>10</v>
      </c>
      <c r="AF288" s="8">
        <v>20</v>
      </c>
      <c r="AG288" s="8">
        <v>10</v>
      </c>
      <c r="AH288" s="8">
        <v>1</v>
      </c>
      <c r="AI288" s="8"/>
      <c r="AJ288" s="8"/>
      <c r="AK288" s="8"/>
      <c r="AL288" s="7"/>
    </row>
    <row r="289" spans="1:38" ht="15.75" x14ac:dyDescent="0.25">
      <c r="A289" s="60"/>
      <c r="B289" s="42"/>
      <c r="C289" s="43"/>
      <c r="D289" s="43"/>
      <c r="E289" s="7">
        <v>860</v>
      </c>
      <c r="F289" s="8"/>
      <c r="G289" s="8"/>
      <c r="H289" s="8"/>
      <c r="I289" s="8"/>
      <c r="J289" s="8"/>
      <c r="K289" s="8">
        <v>1741.74</v>
      </c>
      <c r="L289" s="8"/>
      <c r="M289" s="8"/>
      <c r="N289" s="8">
        <v>2358</v>
      </c>
      <c r="O289" s="8"/>
      <c r="P289" s="8"/>
      <c r="Q289" s="8">
        <v>105.06</v>
      </c>
      <c r="R289" s="8">
        <v>15850</v>
      </c>
      <c r="S289" s="8">
        <v>32081</v>
      </c>
      <c r="T289" s="8"/>
      <c r="U289" s="8"/>
      <c r="V289" s="8"/>
      <c r="W289" s="8"/>
      <c r="X289" s="8"/>
      <c r="Y289" s="8"/>
      <c r="Z289" s="8"/>
      <c r="AA289" s="8"/>
      <c r="AB289" s="8"/>
      <c r="AC289" s="8">
        <v>11577.78</v>
      </c>
      <c r="AD289" s="8"/>
      <c r="AE289" s="8">
        <v>12612</v>
      </c>
      <c r="AF289" s="8">
        <v>2670</v>
      </c>
      <c r="AG289" s="8">
        <v>5747</v>
      </c>
      <c r="AH289" s="8">
        <v>1479</v>
      </c>
      <c r="AI289" s="8"/>
      <c r="AJ289" s="8"/>
      <c r="AK289" s="8">
        <v>23000</v>
      </c>
      <c r="AL289" s="7">
        <f>SUM(E289:AK289)</f>
        <v>110081.58</v>
      </c>
    </row>
    <row r="290" spans="1:38" ht="15.75" x14ac:dyDescent="0.25">
      <c r="A290" s="58">
        <v>144</v>
      </c>
      <c r="B290" s="42" t="s">
        <v>195</v>
      </c>
      <c r="C290" s="43"/>
      <c r="D290" s="43"/>
      <c r="E290" s="7">
        <v>4</v>
      </c>
      <c r="F290" s="11"/>
      <c r="G290" s="8"/>
      <c r="H290" s="8"/>
      <c r="I290" s="8"/>
      <c r="J290" s="8"/>
      <c r="K290" s="8">
        <v>18.2</v>
      </c>
      <c r="L290" s="8"/>
      <c r="M290" s="8"/>
      <c r="N290" s="8">
        <v>3.5</v>
      </c>
      <c r="O290" s="8"/>
      <c r="P290" s="8"/>
      <c r="Q290" s="8">
        <v>1</v>
      </c>
      <c r="R290" s="8"/>
      <c r="S290" s="8"/>
      <c r="T290" s="8">
        <v>3</v>
      </c>
      <c r="U290" s="8"/>
      <c r="V290" s="8">
        <v>1</v>
      </c>
      <c r="W290" s="8"/>
      <c r="X290" s="8"/>
      <c r="Y290" s="8"/>
      <c r="Z290" s="8">
        <v>5</v>
      </c>
      <c r="AA290" s="8">
        <v>5</v>
      </c>
      <c r="AB290" s="8">
        <v>12</v>
      </c>
      <c r="AC290" s="8"/>
      <c r="AD290" s="8"/>
      <c r="AE290" s="8">
        <v>20</v>
      </c>
      <c r="AF290" s="8">
        <v>20</v>
      </c>
      <c r="AG290" s="8">
        <v>11</v>
      </c>
      <c r="AH290" s="8">
        <v>2</v>
      </c>
      <c r="AI290" s="8"/>
      <c r="AJ290" s="8"/>
      <c r="AK290" s="8"/>
      <c r="AL290" s="8"/>
    </row>
    <row r="291" spans="1:38" ht="15.75" x14ac:dyDescent="0.25">
      <c r="A291" s="59"/>
      <c r="B291" s="42"/>
      <c r="C291" s="43"/>
      <c r="D291" s="43"/>
      <c r="E291" s="7">
        <v>860</v>
      </c>
      <c r="F291" s="8"/>
      <c r="G291" s="8"/>
      <c r="H291" s="8"/>
      <c r="I291" s="8"/>
      <c r="J291" s="8"/>
      <c r="K291" s="8">
        <v>1921.19</v>
      </c>
      <c r="L291" s="8"/>
      <c r="M291" s="8"/>
      <c r="N291" s="8">
        <v>1375.5</v>
      </c>
      <c r="O291" s="8"/>
      <c r="P291" s="8"/>
      <c r="Q291" s="8">
        <v>87.55</v>
      </c>
      <c r="R291" s="8"/>
      <c r="S291" s="8"/>
      <c r="T291" s="8">
        <v>18003</v>
      </c>
      <c r="U291" s="8"/>
      <c r="V291" s="8">
        <v>766</v>
      </c>
      <c r="W291" s="8"/>
      <c r="X291" s="8"/>
      <c r="Y291" s="8"/>
      <c r="Z291" s="8">
        <v>7769.05</v>
      </c>
      <c r="AA291" s="8">
        <v>7769.05</v>
      </c>
      <c r="AB291" s="8">
        <v>24470.400000000001</v>
      </c>
      <c r="AC291" s="8"/>
      <c r="AD291" s="8"/>
      <c r="AE291" s="8">
        <v>25224</v>
      </c>
      <c r="AF291" s="8">
        <v>2670</v>
      </c>
      <c r="AG291" s="8">
        <v>6321.7</v>
      </c>
      <c r="AH291" s="8">
        <v>2958</v>
      </c>
      <c r="AI291" s="8"/>
      <c r="AJ291" s="8"/>
      <c r="AK291" s="8">
        <v>25000</v>
      </c>
      <c r="AL291" s="8">
        <f>SUM(E291:AK291)</f>
        <v>125195.44</v>
      </c>
    </row>
    <row r="292" spans="1:38" ht="15.75" x14ac:dyDescent="0.25">
      <c r="A292" s="58">
        <v>145</v>
      </c>
      <c r="B292" s="42" t="s">
        <v>196</v>
      </c>
      <c r="C292" s="43"/>
      <c r="D292" s="43"/>
      <c r="E292" s="16">
        <v>139.75</v>
      </c>
      <c r="G292" s="17"/>
      <c r="H292" s="17"/>
      <c r="I292" s="17"/>
      <c r="J292" s="17"/>
      <c r="K292" s="17">
        <v>35</v>
      </c>
      <c r="L292" s="17"/>
      <c r="M292" s="17"/>
      <c r="N292" s="17">
        <v>5</v>
      </c>
      <c r="O292" s="17">
        <v>6</v>
      </c>
      <c r="P292" s="17"/>
      <c r="Q292" s="17"/>
      <c r="R292" s="17">
        <v>1</v>
      </c>
      <c r="S292" s="17">
        <v>5</v>
      </c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>
        <v>11</v>
      </c>
      <c r="AF292" s="17"/>
      <c r="AG292" s="17">
        <v>16</v>
      </c>
      <c r="AH292" s="17">
        <v>2</v>
      </c>
      <c r="AI292" s="17"/>
      <c r="AJ292" s="17">
        <v>6710</v>
      </c>
      <c r="AK292" s="17"/>
      <c r="AL292" s="16"/>
    </row>
    <row r="293" spans="1:38" ht="15.75" x14ac:dyDescent="0.25">
      <c r="A293" s="59"/>
      <c r="B293" s="42"/>
      <c r="C293" s="43"/>
      <c r="D293" s="43"/>
      <c r="E293" s="16">
        <v>21693</v>
      </c>
      <c r="F293" s="17"/>
      <c r="G293" s="17"/>
      <c r="H293" s="17"/>
      <c r="I293" s="17"/>
      <c r="J293" s="17"/>
      <c r="K293" s="17">
        <v>3694.6</v>
      </c>
      <c r="L293" s="17"/>
      <c r="M293" s="17"/>
      <c r="N293" s="17">
        <v>1965</v>
      </c>
      <c r="O293" s="17">
        <v>2357.2800000000002</v>
      </c>
      <c r="P293" s="17"/>
      <c r="Q293" s="17"/>
      <c r="R293" s="17">
        <v>15408</v>
      </c>
      <c r="S293" s="17">
        <v>22915</v>
      </c>
      <c r="T293" s="17"/>
      <c r="U293" s="17"/>
      <c r="V293" s="17"/>
      <c r="W293" s="17"/>
      <c r="Y293" s="17"/>
      <c r="Z293" s="17"/>
      <c r="AA293" s="17"/>
      <c r="AB293" s="17"/>
      <c r="AC293" s="17"/>
      <c r="AD293" s="17"/>
      <c r="AE293" s="17">
        <v>13873.2</v>
      </c>
      <c r="AF293" s="17"/>
      <c r="AG293" s="17">
        <v>9192</v>
      </c>
      <c r="AH293" s="17">
        <v>2958</v>
      </c>
      <c r="AI293" s="17"/>
      <c r="AJ293" s="17">
        <v>134190</v>
      </c>
      <c r="AK293" s="17">
        <v>47000</v>
      </c>
      <c r="AL293" s="16">
        <f>SUM(E293:AK293)</f>
        <v>275246.08000000002</v>
      </c>
    </row>
    <row r="294" spans="1:38" ht="15.75" x14ac:dyDescent="0.25">
      <c r="A294" s="60">
        <v>146</v>
      </c>
      <c r="B294" s="42" t="s">
        <v>197</v>
      </c>
      <c r="C294" s="43"/>
      <c r="D294" s="43"/>
      <c r="E294" s="7">
        <v>26</v>
      </c>
      <c r="F294" s="11"/>
      <c r="G294" s="8"/>
      <c r="H294" s="8"/>
      <c r="I294" s="8"/>
      <c r="J294" s="8"/>
      <c r="K294" s="8">
        <v>25</v>
      </c>
      <c r="L294" s="8"/>
      <c r="M294" s="8"/>
      <c r="N294" s="8"/>
      <c r="O294" s="8">
        <v>2</v>
      </c>
      <c r="P294" s="8"/>
      <c r="Q294" s="8"/>
      <c r="R294" s="8">
        <v>1</v>
      </c>
      <c r="S294" s="8"/>
      <c r="T294" s="8">
        <v>2</v>
      </c>
      <c r="U294" s="8">
        <v>1</v>
      </c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>
        <v>4</v>
      </c>
      <c r="AH294" s="8">
        <v>1</v>
      </c>
      <c r="AI294" s="8"/>
      <c r="AJ294" s="8">
        <v>787</v>
      </c>
      <c r="AK294" s="8"/>
      <c r="AL294" s="7"/>
    </row>
    <row r="295" spans="1:38" ht="15.75" x14ac:dyDescent="0.25">
      <c r="A295" s="60"/>
      <c r="B295" s="42"/>
      <c r="C295" s="43"/>
      <c r="D295" s="43"/>
      <c r="E295" s="7">
        <v>15288</v>
      </c>
      <c r="F295" s="8"/>
      <c r="G295" s="8"/>
      <c r="H295" s="8"/>
      <c r="I295" s="8"/>
      <c r="J295" s="8"/>
      <c r="K295" s="8">
        <v>2639</v>
      </c>
      <c r="L295" s="8"/>
      <c r="M295" s="8"/>
      <c r="N295" s="8"/>
      <c r="O295" s="8">
        <v>785.76</v>
      </c>
      <c r="P295" s="8"/>
      <c r="Q295" s="8"/>
      <c r="R295" s="8">
        <v>15408</v>
      </c>
      <c r="S295" s="8"/>
      <c r="T295" s="8">
        <v>12002</v>
      </c>
      <c r="U295" s="8">
        <v>340.26</v>
      </c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>
        <v>2298.8000000000002</v>
      </c>
      <c r="AH295" s="8">
        <v>1479</v>
      </c>
      <c r="AI295" s="8"/>
      <c r="AJ295" s="8">
        <v>15741</v>
      </c>
      <c r="AK295" s="8">
        <v>15000</v>
      </c>
      <c r="AL295" s="7">
        <f>SUM(E295:AK295)</f>
        <v>80981.820000000007</v>
      </c>
    </row>
    <row r="296" spans="1:38" ht="15.75" x14ac:dyDescent="0.25">
      <c r="A296" s="58">
        <v>147</v>
      </c>
      <c r="B296" s="42" t="s">
        <v>198</v>
      </c>
      <c r="C296" s="43"/>
      <c r="D296" s="43"/>
      <c r="E296" s="16"/>
      <c r="G296" s="17"/>
      <c r="H296" s="17"/>
      <c r="I296" s="17"/>
      <c r="J296" s="17"/>
      <c r="K296" s="17"/>
      <c r="L296" s="17"/>
      <c r="M296" s="17"/>
      <c r="N296" s="17">
        <v>29.2</v>
      </c>
      <c r="O296" s="17"/>
      <c r="P296" s="17"/>
      <c r="Q296" s="17"/>
      <c r="R296" s="17"/>
      <c r="S296" s="17"/>
      <c r="T296" s="17">
        <v>1</v>
      </c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>
        <v>16</v>
      </c>
      <c r="AF296" s="17">
        <v>10</v>
      </c>
      <c r="AG296" s="17">
        <v>10</v>
      </c>
      <c r="AH296" s="17">
        <v>3</v>
      </c>
      <c r="AI296" s="17"/>
      <c r="AJ296" s="17"/>
      <c r="AK296" s="17"/>
      <c r="AL296" s="16"/>
    </row>
    <row r="297" spans="1:38" ht="15.75" x14ac:dyDescent="0.25">
      <c r="A297" s="59"/>
      <c r="B297" s="42"/>
      <c r="C297" s="43"/>
      <c r="D297" s="43"/>
      <c r="E297" s="16"/>
      <c r="F297" s="17"/>
      <c r="G297" s="17"/>
      <c r="H297" s="17"/>
      <c r="I297" s="17"/>
      <c r="J297" s="17"/>
      <c r="K297" s="17"/>
      <c r="L297" s="17"/>
      <c r="M297" s="17"/>
      <c r="N297" s="17">
        <v>11475.6</v>
      </c>
      <c r="O297" s="17"/>
      <c r="P297" s="17"/>
      <c r="Q297" s="17"/>
      <c r="R297" s="17"/>
      <c r="S297" s="17"/>
      <c r="T297" s="17">
        <v>6001</v>
      </c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>
        <v>20179.2</v>
      </c>
      <c r="AF297" s="17">
        <v>1335</v>
      </c>
      <c r="AG297" s="17">
        <v>5747</v>
      </c>
      <c r="AH297" s="17">
        <v>4437</v>
      </c>
      <c r="AI297" s="17"/>
      <c r="AJ297" s="17"/>
      <c r="AK297" s="17">
        <v>40000</v>
      </c>
      <c r="AL297" s="16">
        <f>SUM(E297:AK297)</f>
        <v>89174.8</v>
      </c>
    </row>
    <row r="298" spans="1:38" ht="15.75" x14ac:dyDescent="0.25">
      <c r="A298" s="58">
        <v>148</v>
      </c>
      <c r="B298" s="42" t="s">
        <v>199</v>
      </c>
      <c r="C298" s="43"/>
      <c r="D298" s="43"/>
      <c r="E298" s="7">
        <v>36.549999999999997</v>
      </c>
      <c r="F298" s="11"/>
      <c r="G298" s="8"/>
      <c r="H298" s="8"/>
      <c r="I298" s="8"/>
      <c r="J298" s="8"/>
      <c r="K298" s="8">
        <v>16</v>
      </c>
      <c r="L298" s="8"/>
      <c r="M298" s="8"/>
      <c r="N298" s="8"/>
      <c r="O298" s="8"/>
      <c r="P298" s="8"/>
      <c r="Q298" s="8"/>
      <c r="R298" s="8"/>
      <c r="S298" s="8"/>
      <c r="T298" s="8">
        <v>1</v>
      </c>
      <c r="U298" s="8"/>
      <c r="V298" s="8"/>
      <c r="W298" s="8">
        <v>1</v>
      </c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</row>
    <row r="299" spans="1:38" ht="15.75" x14ac:dyDescent="0.25">
      <c r="A299" s="59"/>
      <c r="B299" s="42"/>
      <c r="C299" s="43"/>
      <c r="D299" s="43"/>
      <c r="E299" s="7">
        <v>21491</v>
      </c>
      <c r="F299" s="8"/>
      <c r="G299" s="8"/>
      <c r="H299" s="8"/>
      <c r="I299" s="8"/>
      <c r="J299" s="8"/>
      <c r="K299" s="8">
        <v>1688.96</v>
      </c>
      <c r="L299" s="8"/>
      <c r="M299" s="8"/>
      <c r="N299" s="8"/>
      <c r="O299" s="8"/>
      <c r="P299" s="8"/>
      <c r="Q299" s="8"/>
      <c r="R299" s="8"/>
      <c r="S299" s="8"/>
      <c r="T299" s="8">
        <v>6001</v>
      </c>
      <c r="U299" s="8"/>
      <c r="V299" s="8"/>
      <c r="W299" s="8">
        <v>695</v>
      </c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>
        <v>16000</v>
      </c>
      <c r="AL299" s="8">
        <f>SUM(E299:AK299)</f>
        <v>45875.96</v>
      </c>
    </row>
    <row r="300" spans="1:38" ht="15.75" x14ac:dyDescent="0.25">
      <c r="A300" s="60">
        <v>149</v>
      </c>
      <c r="B300" s="42" t="s">
        <v>201</v>
      </c>
      <c r="C300" s="43"/>
      <c r="D300" s="43"/>
      <c r="E300" s="7">
        <v>41.75</v>
      </c>
      <c r="F300" s="11"/>
      <c r="G300" s="8"/>
      <c r="H300" s="8"/>
      <c r="I300" s="8"/>
      <c r="J300" s="8"/>
      <c r="K300" s="8">
        <v>15.5</v>
      </c>
      <c r="L300" s="8" t="s">
        <v>200</v>
      </c>
      <c r="M300" s="8"/>
      <c r="N300" s="8"/>
      <c r="O300" s="8"/>
      <c r="P300" s="8"/>
      <c r="Q300" s="8"/>
      <c r="R300" s="8"/>
      <c r="S300" s="8">
        <v>1</v>
      </c>
      <c r="T300" s="8"/>
      <c r="U300" s="8">
        <v>1</v>
      </c>
      <c r="V300" s="8">
        <v>1</v>
      </c>
      <c r="W300" s="8"/>
      <c r="X300" s="8"/>
      <c r="Y300" s="8"/>
      <c r="Z300" s="8"/>
      <c r="AA300" s="8"/>
      <c r="AB300" s="8"/>
      <c r="AC300" s="8"/>
      <c r="AD300" s="8"/>
      <c r="AE300" s="8">
        <v>6</v>
      </c>
      <c r="AF300" s="8">
        <v>20</v>
      </c>
      <c r="AG300" s="8">
        <v>21</v>
      </c>
      <c r="AH300" s="8">
        <v>3</v>
      </c>
      <c r="AI300" s="8"/>
      <c r="AJ300" s="8"/>
      <c r="AK300" s="8"/>
      <c r="AL300" s="7"/>
    </row>
    <row r="301" spans="1:38" ht="15.75" x14ac:dyDescent="0.25">
      <c r="A301" s="60"/>
      <c r="B301" s="42"/>
      <c r="C301" s="43"/>
      <c r="D301" s="43"/>
      <c r="E301" s="7">
        <v>8190.25</v>
      </c>
      <c r="F301" s="8"/>
      <c r="G301" s="8"/>
      <c r="H301" s="8"/>
      <c r="I301" s="8"/>
      <c r="J301" s="8"/>
      <c r="K301" s="8">
        <v>1636.18</v>
      </c>
      <c r="L301" s="8">
        <v>100624</v>
      </c>
      <c r="M301" s="8"/>
      <c r="N301" s="8"/>
      <c r="O301" s="8"/>
      <c r="P301" s="8"/>
      <c r="Q301" s="8"/>
      <c r="R301" s="8"/>
      <c r="S301" s="8">
        <v>4583</v>
      </c>
      <c r="T301" s="8"/>
      <c r="U301" s="8">
        <v>340.26</v>
      </c>
      <c r="V301" s="8">
        <v>766</v>
      </c>
      <c r="W301" s="8"/>
      <c r="X301" s="8"/>
      <c r="Y301" s="8"/>
      <c r="Z301" s="8"/>
      <c r="AA301" s="8"/>
      <c r="AB301" s="8"/>
      <c r="AC301" s="8"/>
      <c r="AD301" s="8"/>
      <c r="AE301" s="8">
        <v>7567.2</v>
      </c>
      <c r="AF301" s="8">
        <v>2670</v>
      </c>
      <c r="AG301" s="8">
        <v>12068.7</v>
      </c>
      <c r="AH301" s="8">
        <v>4437</v>
      </c>
      <c r="AI301" s="8"/>
      <c r="AJ301" s="8"/>
      <c r="AK301" s="8">
        <v>25000</v>
      </c>
      <c r="AL301" s="7">
        <f>SUM(E301:AK301)</f>
        <v>167882.59</v>
      </c>
    </row>
    <row r="302" spans="1:38" ht="15.75" x14ac:dyDescent="0.25">
      <c r="A302" s="58">
        <v>150</v>
      </c>
      <c r="B302" s="42" t="s">
        <v>203</v>
      </c>
      <c r="C302" s="43"/>
      <c r="D302" s="43"/>
      <c r="E302" s="7">
        <v>1.75</v>
      </c>
      <c r="F302" s="11"/>
      <c r="G302" s="8"/>
      <c r="H302" s="8"/>
      <c r="I302" s="8"/>
      <c r="J302" s="8"/>
      <c r="K302" s="8">
        <v>17</v>
      </c>
      <c r="L302" s="8" t="s">
        <v>202</v>
      </c>
      <c r="M302" s="8"/>
      <c r="N302" s="8">
        <v>4</v>
      </c>
      <c r="O302" s="8">
        <v>1</v>
      </c>
      <c r="P302" s="8"/>
      <c r="Q302" s="8"/>
      <c r="R302" s="8">
        <v>1</v>
      </c>
      <c r="S302" s="8">
        <v>7</v>
      </c>
      <c r="T302" s="8">
        <v>10</v>
      </c>
      <c r="U302" s="8">
        <v>1</v>
      </c>
      <c r="V302" s="8"/>
      <c r="W302" s="8"/>
      <c r="X302" s="8"/>
      <c r="Y302" s="8"/>
      <c r="Z302" s="8"/>
      <c r="AA302" s="8"/>
      <c r="AB302" s="8"/>
      <c r="AC302" s="8"/>
      <c r="AD302" s="8"/>
      <c r="AE302" s="8">
        <v>4</v>
      </c>
      <c r="AF302" s="8">
        <v>50</v>
      </c>
      <c r="AG302" s="8">
        <v>9</v>
      </c>
      <c r="AH302" s="8">
        <v>4</v>
      </c>
      <c r="AI302" s="8"/>
      <c r="AJ302" s="8"/>
      <c r="AK302" s="8"/>
      <c r="AL302" s="7"/>
    </row>
    <row r="303" spans="1:38" ht="15.75" x14ac:dyDescent="0.25">
      <c r="A303" s="59"/>
      <c r="B303" s="42"/>
      <c r="C303" s="43"/>
      <c r="D303" s="43"/>
      <c r="E303" s="7">
        <v>376.25</v>
      </c>
      <c r="F303" s="8"/>
      <c r="G303" s="8"/>
      <c r="H303" s="8"/>
      <c r="I303" s="8"/>
      <c r="J303" s="8"/>
      <c r="K303" s="8">
        <v>1794.52</v>
      </c>
      <c r="L303" s="8">
        <v>188008</v>
      </c>
      <c r="M303" s="8"/>
      <c r="N303" s="8">
        <v>1572</v>
      </c>
      <c r="O303" s="8">
        <v>392.88</v>
      </c>
      <c r="P303" s="8"/>
      <c r="Q303" s="8"/>
      <c r="R303" s="8">
        <v>15408</v>
      </c>
      <c r="S303" s="8">
        <v>32081</v>
      </c>
      <c r="T303" s="8">
        <v>60010</v>
      </c>
      <c r="U303" s="8">
        <v>340.26</v>
      </c>
      <c r="V303" s="8"/>
      <c r="W303" s="8"/>
      <c r="X303" s="8"/>
      <c r="Y303" s="8"/>
      <c r="Z303" s="8"/>
      <c r="AA303" s="8"/>
      <c r="AB303" s="8"/>
      <c r="AC303" s="8"/>
      <c r="AD303" s="8"/>
      <c r="AE303" s="8">
        <v>5044.8</v>
      </c>
      <c r="AF303" s="8">
        <v>6675</v>
      </c>
      <c r="AG303" s="8">
        <v>5172.3</v>
      </c>
      <c r="AH303" s="8">
        <v>5916</v>
      </c>
      <c r="AI303" s="8"/>
      <c r="AJ303" s="8"/>
      <c r="AK303" s="8">
        <v>40000</v>
      </c>
      <c r="AL303" s="7">
        <f>SUM(E303:AK303)</f>
        <v>362791.01</v>
      </c>
    </row>
    <row r="304" spans="1:38" ht="15.75" x14ac:dyDescent="0.25">
      <c r="A304" s="58">
        <v>151</v>
      </c>
      <c r="B304" s="42" t="s">
        <v>204</v>
      </c>
      <c r="C304" s="43"/>
      <c r="D304" s="43"/>
      <c r="E304" s="7">
        <v>4.3</v>
      </c>
      <c r="F304" s="11"/>
      <c r="G304" s="8"/>
      <c r="H304" s="8"/>
      <c r="I304" s="8"/>
      <c r="J304" s="8"/>
      <c r="K304" s="8">
        <v>15</v>
      </c>
      <c r="L304" s="8" t="s">
        <v>42</v>
      </c>
      <c r="M304" s="8"/>
      <c r="N304" s="8"/>
      <c r="O304" s="8"/>
      <c r="P304" s="8"/>
      <c r="Q304" s="8"/>
      <c r="R304" s="8"/>
      <c r="S304" s="8"/>
      <c r="T304" s="8">
        <v>1</v>
      </c>
      <c r="U304" s="8">
        <v>1.3</v>
      </c>
      <c r="V304" s="8">
        <v>1</v>
      </c>
      <c r="W304" s="8"/>
      <c r="X304" s="8"/>
      <c r="Y304" s="8"/>
      <c r="Z304" s="8"/>
      <c r="AA304" s="8"/>
      <c r="AB304" s="8"/>
      <c r="AC304" s="8"/>
      <c r="AD304" s="8"/>
      <c r="AE304" s="8"/>
      <c r="AF304" s="8">
        <v>5</v>
      </c>
      <c r="AG304" s="8">
        <v>5</v>
      </c>
      <c r="AH304" s="8">
        <v>1</v>
      </c>
      <c r="AI304" s="8"/>
      <c r="AJ304" s="8"/>
      <c r="AK304" s="8"/>
      <c r="AL304" s="7"/>
    </row>
    <row r="305" spans="1:38" ht="15.75" x14ac:dyDescent="0.25">
      <c r="A305" s="59"/>
      <c r="B305" s="42"/>
      <c r="C305" s="43"/>
      <c r="D305" s="43"/>
      <c r="E305" s="7">
        <v>1436.4</v>
      </c>
      <c r="F305" s="8"/>
      <c r="G305" s="8"/>
      <c r="H305" s="8"/>
      <c r="I305" s="8"/>
      <c r="J305" s="8"/>
      <c r="K305" s="8">
        <v>1583.4</v>
      </c>
      <c r="L305" s="8">
        <v>90032</v>
      </c>
      <c r="M305" s="8"/>
      <c r="N305" s="8"/>
      <c r="O305" s="8"/>
      <c r="P305" s="8"/>
      <c r="Q305" s="8"/>
      <c r="R305" s="8"/>
      <c r="S305" s="8"/>
      <c r="T305" s="8">
        <v>6001</v>
      </c>
      <c r="U305" s="8">
        <v>442.34</v>
      </c>
      <c r="V305" s="8">
        <v>766</v>
      </c>
      <c r="W305" s="8"/>
      <c r="X305" s="8"/>
      <c r="Y305" s="8"/>
      <c r="Z305" s="8"/>
      <c r="AA305" s="8"/>
      <c r="AB305" s="8"/>
      <c r="AC305" s="8"/>
      <c r="AD305" s="8"/>
      <c r="AE305" s="8"/>
      <c r="AF305" s="8">
        <v>667.5</v>
      </c>
      <c r="AG305" s="8">
        <v>2873.5</v>
      </c>
      <c r="AH305" s="8">
        <v>1479</v>
      </c>
      <c r="AI305" s="8"/>
      <c r="AJ305" s="8"/>
      <c r="AK305" s="8">
        <v>15000</v>
      </c>
      <c r="AL305" s="7">
        <f>SUM(E305:AK305)</f>
        <v>120281.14</v>
      </c>
    </row>
    <row r="306" spans="1:38" ht="15.75" x14ac:dyDescent="0.25">
      <c r="A306" s="60">
        <v>152</v>
      </c>
      <c r="B306" s="42" t="s">
        <v>205</v>
      </c>
      <c r="C306" s="43"/>
      <c r="D306" s="43"/>
      <c r="E306" s="7"/>
      <c r="F306" s="11"/>
      <c r="G306" s="8"/>
      <c r="H306" s="8"/>
      <c r="I306" s="8"/>
      <c r="J306" s="8"/>
      <c r="K306" s="8">
        <v>20</v>
      </c>
      <c r="L306" s="8"/>
      <c r="M306" s="8"/>
      <c r="N306" s="8"/>
      <c r="O306" s="8"/>
      <c r="P306" s="8"/>
      <c r="Q306" s="8"/>
      <c r="R306" s="8">
        <v>1</v>
      </c>
      <c r="S306" s="8"/>
      <c r="T306" s="8">
        <v>1</v>
      </c>
      <c r="U306" s="8"/>
      <c r="V306" s="8"/>
      <c r="W306" s="8"/>
      <c r="X306" s="8"/>
      <c r="Y306" s="8"/>
      <c r="Z306" s="8"/>
      <c r="AA306" s="8">
        <v>8</v>
      </c>
      <c r="AB306" s="8">
        <v>4</v>
      </c>
      <c r="AC306" s="8"/>
      <c r="AD306" s="8"/>
      <c r="AE306" s="8">
        <v>12</v>
      </c>
      <c r="AF306" s="8">
        <v>5</v>
      </c>
      <c r="AG306" s="8">
        <v>3</v>
      </c>
      <c r="AH306" s="8">
        <v>1</v>
      </c>
      <c r="AI306" s="8"/>
      <c r="AJ306" s="8">
        <v>409</v>
      </c>
      <c r="AK306" s="8"/>
      <c r="AL306" s="7"/>
    </row>
    <row r="307" spans="1:38" ht="15.75" x14ac:dyDescent="0.25">
      <c r="A307" s="60"/>
      <c r="B307" s="42"/>
      <c r="C307" s="43"/>
      <c r="D307" s="43"/>
      <c r="E307" s="7"/>
      <c r="F307" s="8"/>
      <c r="G307" s="8"/>
      <c r="H307" s="8"/>
      <c r="I307" s="8"/>
      <c r="J307" s="8"/>
      <c r="K307" s="8">
        <v>2111.1999999999998</v>
      </c>
      <c r="L307" s="8"/>
      <c r="M307" s="8"/>
      <c r="N307" s="8"/>
      <c r="O307" s="8"/>
      <c r="P307" s="8"/>
      <c r="Q307" s="8"/>
      <c r="R307" s="8">
        <v>15408</v>
      </c>
      <c r="S307" s="8"/>
      <c r="T307" s="8">
        <v>6001</v>
      </c>
      <c r="U307" s="8"/>
      <c r="V307" s="8"/>
      <c r="W307" s="8"/>
      <c r="X307" s="8"/>
      <c r="Y307" s="8"/>
      <c r="Z307" s="8"/>
      <c r="AA307" s="15">
        <v>12430.48</v>
      </c>
      <c r="AB307" s="8">
        <v>8156.8</v>
      </c>
      <c r="AC307" s="8"/>
      <c r="AD307" s="8"/>
      <c r="AE307" s="8">
        <v>15134.4</v>
      </c>
      <c r="AF307" s="8">
        <v>667.5</v>
      </c>
      <c r="AG307" s="8">
        <v>1724.1</v>
      </c>
      <c r="AH307" s="8">
        <v>1479</v>
      </c>
      <c r="AI307" s="8"/>
      <c r="AJ307" s="8">
        <v>8181</v>
      </c>
      <c r="AK307" s="8">
        <v>5000</v>
      </c>
      <c r="AL307" s="7">
        <f>SUM(E307:AK307)</f>
        <v>76293.48000000001</v>
      </c>
    </row>
    <row r="308" spans="1:38" ht="15.75" x14ac:dyDescent="0.25">
      <c r="A308" s="58">
        <v>153</v>
      </c>
      <c r="B308" s="42" t="s">
        <v>206</v>
      </c>
      <c r="C308" s="43"/>
      <c r="D308" s="43"/>
      <c r="E308" s="7">
        <v>50</v>
      </c>
      <c r="F308" s="11"/>
      <c r="G308" s="8"/>
      <c r="H308" s="8"/>
      <c r="I308" s="8"/>
      <c r="J308" s="8"/>
      <c r="K308" s="8"/>
      <c r="L308" s="8"/>
      <c r="M308" s="8"/>
      <c r="N308" s="8">
        <v>4.5</v>
      </c>
      <c r="O308" s="8"/>
      <c r="P308" s="8"/>
      <c r="Q308" s="8"/>
      <c r="R308" s="8">
        <v>2</v>
      </c>
      <c r="S308" s="8"/>
      <c r="T308" s="8">
        <v>8</v>
      </c>
      <c r="U308" s="8">
        <v>1.4</v>
      </c>
      <c r="V308" s="8"/>
      <c r="W308" s="8">
        <v>8</v>
      </c>
      <c r="X308" s="8"/>
      <c r="Y308" s="8"/>
      <c r="Z308" s="8">
        <v>4</v>
      </c>
      <c r="AA308" s="8">
        <v>1</v>
      </c>
      <c r="AB308" s="8">
        <v>65</v>
      </c>
      <c r="AC308" s="8">
        <v>2</v>
      </c>
      <c r="AD308" s="8">
        <v>25</v>
      </c>
      <c r="AE308" s="8">
        <v>32</v>
      </c>
      <c r="AF308" s="8">
        <v>220</v>
      </c>
      <c r="AG308" s="8">
        <v>77</v>
      </c>
      <c r="AH308" s="8">
        <v>45</v>
      </c>
      <c r="AI308" s="8"/>
      <c r="AJ308" s="8"/>
      <c r="AK308" s="8"/>
      <c r="AL308" s="8"/>
    </row>
    <row r="309" spans="1:38" ht="15.75" x14ac:dyDescent="0.25">
      <c r="A309" s="59"/>
      <c r="B309" s="42"/>
      <c r="C309" s="43"/>
      <c r="D309" s="43"/>
      <c r="E309" s="7">
        <v>10750</v>
      </c>
      <c r="F309" s="8"/>
      <c r="G309" s="8"/>
      <c r="H309" s="8"/>
      <c r="I309" s="8"/>
      <c r="J309" s="8"/>
      <c r="K309" s="8"/>
      <c r="L309" s="8"/>
      <c r="M309" s="8"/>
      <c r="N309" s="8">
        <v>1768.5</v>
      </c>
      <c r="O309" s="8"/>
      <c r="P309" s="8"/>
      <c r="Q309" s="8"/>
      <c r="R309" s="8">
        <v>30816</v>
      </c>
      <c r="S309" s="8"/>
      <c r="T309" s="8">
        <v>48008</v>
      </c>
      <c r="U309" s="8">
        <v>476.36</v>
      </c>
      <c r="V309" s="8"/>
      <c r="W309" s="8">
        <v>5560</v>
      </c>
      <c r="X309" s="8"/>
      <c r="Y309" s="8"/>
      <c r="Z309" s="8">
        <v>6215.24</v>
      </c>
      <c r="AA309" s="8">
        <v>1553.81</v>
      </c>
      <c r="AB309" s="8">
        <v>132548</v>
      </c>
      <c r="AC309" s="8">
        <v>3859.26</v>
      </c>
      <c r="AD309" s="8">
        <v>78156.25</v>
      </c>
      <c r="AE309" s="8">
        <v>40358.400000000001</v>
      </c>
      <c r="AF309" s="8">
        <v>29370</v>
      </c>
      <c r="AG309" s="8">
        <v>44251.9</v>
      </c>
      <c r="AH309" s="8">
        <v>66555</v>
      </c>
      <c r="AI309" s="8"/>
      <c r="AJ309" s="8"/>
      <c r="AK309" s="8">
        <v>80000</v>
      </c>
      <c r="AL309" s="8">
        <f>SUM(E309:AK309)</f>
        <v>580246.72000000009</v>
      </c>
    </row>
    <row r="310" spans="1:38" ht="15.75" x14ac:dyDescent="0.25">
      <c r="A310" s="58">
        <v>154</v>
      </c>
      <c r="B310" s="42" t="s">
        <v>207</v>
      </c>
      <c r="C310" s="43"/>
      <c r="D310" s="43"/>
      <c r="E310" s="7"/>
      <c r="F310" s="11"/>
      <c r="G310" s="8"/>
      <c r="H310" s="8"/>
      <c r="I310" s="8"/>
      <c r="J310" s="8"/>
      <c r="K310" s="8"/>
      <c r="L310" s="8"/>
      <c r="M310" s="8"/>
      <c r="N310" s="8">
        <v>3.5</v>
      </c>
      <c r="O310" s="8"/>
      <c r="P310" s="8"/>
      <c r="Q310" s="8"/>
      <c r="R310" s="8">
        <v>3</v>
      </c>
      <c r="S310" s="8"/>
      <c r="T310" s="8">
        <v>10</v>
      </c>
      <c r="U310" s="8"/>
      <c r="V310" s="8"/>
      <c r="W310" s="8">
        <v>8</v>
      </c>
      <c r="X310" s="8"/>
      <c r="Y310" s="8"/>
      <c r="Z310" s="8">
        <v>4</v>
      </c>
      <c r="AA310" s="8">
        <v>1</v>
      </c>
      <c r="AB310" s="8">
        <v>5</v>
      </c>
      <c r="AC310" s="8">
        <v>20</v>
      </c>
      <c r="AD310" s="8">
        <v>2</v>
      </c>
      <c r="AE310" s="8">
        <v>27</v>
      </c>
      <c r="AF310" s="8">
        <v>240</v>
      </c>
      <c r="AG310" s="8">
        <v>57</v>
      </c>
      <c r="AH310" s="8">
        <v>25</v>
      </c>
      <c r="AI310" s="8"/>
      <c r="AJ310" s="8"/>
      <c r="AK310" s="8"/>
      <c r="AL310" s="8"/>
    </row>
    <row r="311" spans="1:38" ht="15.75" x14ac:dyDescent="0.25">
      <c r="A311" s="59"/>
      <c r="B311" s="42"/>
      <c r="C311" s="43"/>
      <c r="D311" s="43"/>
      <c r="E311" s="7"/>
      <c r="F311" s="8"/>
      <c r="G311" s="8"/>
      <c r="H311" s="8"/>
      <c r="I311" s="8"/>
      <c r="J311" s="8"/>
      <c r="K311" s="8"/>
      <c r="L311" s="8"/>
      <c r="M311" s="8"/>
      <c r="N311" s="8">
        <v>1375.5</v>
      </c>
      <c r="O311" s="8"/>
      <c r="P311" s="8"/>
      <c r="Q311" s="8"/>
      <c r="R311" s="8">
        <v>46224</v>
      </c>
      <c r="S311" s="8"/>
      <c r="T311" s="8">
        <v>60010</v>
      </c>
      <c r="U311" s="8"/>
      <c r="V311" s="8"/>
      <c r="W311" s="8">
        <v>5560</v>
      </c>
      <c r="X311" s="8"/>
      <c r="Y311" s="8"/>
      <c r="Z311" s="8">
        <v>6215.24</v>
      </c>
      <c r="AA311" s="8">
        <v>1553.81</v>
      </c>
      <c r="AB311" s="8">
        <v>10196</v>
      </c>
      <c r="AC311" s="8">
        <v>38592.6</v>
      </c>
      <c r="AD311" s="8">
        <v>6252.5</v>
      </c>
      <c r="AE311" s="8">
        <v>34052.400000000001</v>
      </c>
      <c r="AF311" s="8">
        <v>32040</v>
      </c>
      <c r="AG311" s="8">
        <v>32757.9</v>
      </c>
      <c r="AH311" s="8">
        <v>36975</v>
      </c>
      <c r="AI311" s="8"/>
      <c r="AJ311" s="8"/>
      <c r="AK311" s="8">
        <v>80000</v>
      </c>
      <c r="AL311" s="8">
        <f>SUM(E311:AK311)</f>
        <v>391804.95</v>
      </c>
    </row>
    <row r="312" spans="1:38" ht="15.75" x14ac:dyDescent="0.25">
      <c r="A312" s="60">
        <v>155</v>
      </c>
      <c r="B312" s="42" t="s">
        <v>208</v>
      </c>
      <c r="C312" s="43"/>
      <c r="D312" s="43"/>
      <c r="E312" s="7"/>
      <c r="F312" s="11"/>
      <c r="G312" s="8"/>
      <c r="H312" s="8"/>
      <c r="I312" s="8"/>
      <c r="J312" s="8"/>
      <c r="K312" s="8"/>
      <c r="L312" s="8"/>
      <c r="M312" s="8"/>
      <c r="N312" s="8">
        <v>4</v>
      </c>
      <c r="O312" s="8"/>
      <c r="P312" s="8"/>
      <c r="Q312" s="8"/>
      <c r="R312" s="8"/>
      <c r="S312" s="8">
        <v>4</v>
      </c>
      <c r="T312" s="8"/>
      <c r="U312" s="8"/>
      <c r="V312" s="8">
        <v>1</v>
      </c>
      <c r="W312" s="8"/>
      <c r="X312" s="8"/>
      <c r="Y312" s="8"/>
      <c r="Z312" s="8">
        <v>48</v>
      </c>
      <c r="AA312" s="8"/>
      <c r="AB312" s="8">
        <v>5</v>
      </c>
      <c r="AC312" s="8">
        <v>4</v>
      </c>
      <c r="AD312" s="8">
        <v>2</v>
      </c>
      <c r="AE312" s="8">
        <v>22</v>
      </c>
      <c r="AF312" s="8">
        <v>170</v>
      </c>
      <c r="AG312" s="8">
        <v>76</v>
      </c>
      <c r="AH312" s="8">
        <v>38</v>
      </c>
      <c r="AI312" s="8"/>
      <c r="AJ312" s="8"/>
      <c r="AK312" s="8"/>
      <c r="AL312" s="8"/>
    </row>
    <row r="313" spans="1:38" ht="15.75" x14ac:dyDescent="0.25">
      <c r="A313" s="60"/>
      <c r="B313" s="42"/>
      <c r="C313" s="43"/>
      <c r="D313" s="43"/>
      <c r="E313" s="7"/>
      <c r="F313" s="8"/>
      <c r="G313" s="8"/>
      <c r="H313" s="8"/>
      <c r="I313" s="8"/>
      <c r="J313" s="8"/>
      <c r="K313" s="8"/>
      <c r="L313" s="8"/>
      <c r="M313" s="8"/>
      <c r="N313" s="8">
        <v>1572</v>
      </c>
      <c r="O313" s="8"/>
      <c r="P313" s="8"/>
      <c r="Q313" s="8"/>
      <c r="R313" s="8"/>
      <c r="S313" s="8">
        <v>18332</v>
      </c>
      <c r="T313" s="8"/>
      <c r="U313" s="8"/>
      <c r="V313" s="8">
        <v>766</v>
      </c>
      <c r="W313" s="8"/>
      <c r="X313" s="8"/>
      <c r="Y313" s="8"/>
      <c r="Z313" s="8">
        <v>74582.880000000005</v>
      </c>
      <c r="AA313" s="8"/>
      <c r="AB313" s="8">
        <v>10196</v>
      </c>
      <c r="AC313" s="8">
        <v>7718.52</v>
      </c>
      <c r="AD313" s="8">
        <v>6252.5</v>
      </c>
      <c r="AE313" s="8">
        <v>27746.400000000001</v>
      </c>
      <c r="AF313" s="8">
        <v>22695</v>
      </c>
      <c r="AG313" s="8">
        <v>43677.2</v>
      </c>
      <c r="AH313" s="8">
        <v>56202</v>
      </c>
      <c r="AI313" s="8"/>
      <c r="AJ313" s="8"/>
      <c r="AK313" s="8">
        <v>76000</v>
      </c>
      <c r="AL313" s="8">
        <f>SUM(E313:AK313)</f>
        <v>345740.5</v>
      </c>
    </row>
    <row r="314" spans="1:38" ht="15.75" x14ac:dyDescent="0.25">
      <c r="A314" s="58">
        <v>156</v>
      </c>
      <c r="B314" s="42" t="s">
        <v>209</v>
      </c>
      <c r="C314" s="43"/>
      <c r="D314" s="43"/>
      <c r="E314" s="7"/>
      <c r="F314" s="11"/>
      <c r="G314" s="8"/>
      <c r="H314" s="20"/>
      <c r="I314" s="8"/>
      <c r="J314" s="8"/>
      <c r="K314" s="8"/>
      <c r="L314" s="8"/>
      <c r="M314" s="8"/>
      <c r="N314" s="8">
        <v>3.9</v>
      </c>
      <c r="O314" s="8"/>
      <c r="P314" s="8"/>
      <c r="Q314" s="8">
        <v>0.7</v>
      </c>
      <c r="R314" s="8">
        <v>4</v>
      </c>
      <c r="S314" s="8"/>
      <c r="T314" s="8"/>
      <c r="U314" s="8"/>
      <c r="V314" s="8"/>
      <c r="W314" s="8"/>
      <c r="X314" s="8"/>
      <c r="Y314" s="8"/>
      <c r="Z314" s="8">
        <v>35</v>
      </c>
      <c r="AA314" s="8"/>
      <c r="AB314" s="8">
        <v>5</v>
      </c>
      <c r="AC314" s="8">
        <v>4</v>
      </c>
      <c r="AD314" s="8">
        <v>2</v>
      </c>
      <c r="AE314" s="8">
        <v>19</v>
      </c>
      <c r="AF314" s="8">
        <v>220</v>
      </c>
      <c r="AG314" s="8">
        <v>97</v>
      </c>
      <c r="AH314" s="8">
        <v>29</v>
      </c>
      <c r="AI314" s="8"/>
      <c r="AJ314" s="8"/>
      <c r="AK314" s="8"/>
      <c r="AL314" s="8"/>
    </row>
    <row r="315" spans="1:38" ht="15.75" x14ac:dyDescent="0.25">
      <c r="A315" s="59"/>
      <c r="B315" s="42"/>
      <c r="C315" s="43"/>
      <c r="D315" s="43"/>
      <c r="E315" s="18"/>
      <c r="F315" s="19"/>
      <c r="G315" s="19"/>
      <c r="H315" s="21"/>
      <c r="I315" s="19"/>
      <c r="J315" s="19"/>
      <c r="K315" s="19"/>
      <c r="L315" s="19"/>
      <c r="M315" s="19"/>
      <c r="N315" s="19">
        <v>1532.7</v>
      </c>
      <c r="O315" s="19"/>
      <c r="P315" s="19"/>
      <c r="Q315" s="19">
        <v>61.28</v>
      </c>
      <c r="R315" s="19">
        <v>61632</v>
      </c>
      <c r="S315" s="19"/>
      <c r="T315" s="19"/>
      <c r="U315" s="19"/>
      <c r="V315" s="19"/>
      <c r="W315" s="19"/>
      <c r="X315" s="19"/>
      <c r="Y315" s="19"/>
      <c r="Z315" s="19">
        <v>54383.35</v>
      </c>
      <c r="AA315" s="19"/>
      <c r="AB315" s="19">
        <v>10196</v>
      </c>
      <c r="AC315" s="19">
        <v>7718.52</v>
      </c>
      <c r="AD315" s="19">
        <v>6252.5</v>
      </c>
      <c r="AE315" s="19">
        <v>23962.799999999999</v>
      </c>
      <c r="AF315" s="19">
        <v>29370</v>
      </c>
      <c r="AG315" s="19">
        <v>55745.9</v>
      </c>
      <c r="AH315" s="19">
        <v>42891</v>
      </c>
      <c r="AI315" s="19"/>
      <c r="AJ315" s="19"/>
      <c r="AK315" s="19">
        <v>65000</v>
      </c>
      <c r="AL315" s="19">
        <f>SUM(E315:AK315)</f>
        <v>358746.05</v>
      </c>
    </row>
    <row r="316" spans="1:38" ht="15.75" x14ac:dyDescent="0.25">
      <c r="A316" s="58">
        <v>157</v>
      </c>
      <c r="B316" s="42" t="s">
        <v>211</v>
      </c>
      <c r="C316" s="43"/>
      <c r="D316" s="43"/>
      <c r="E316" s="7"/>
      <c r="F316" s="11"/>
      <c r="G316" s="8"/>
      <c r="H316" s="8"/>
      <c r="I316" s="8"/>
      <c r="J316" s="8"/>
      <c r="K316" s="8"/>
      <c r="L316" s="8" t="s">
        <v>210</v>
      </c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>
        <v>4</v>
      </c>
      <c r="AF316" s="8"/>
      <c r="AG316" s="8">
        <v>2</v>
      </c>
      <c r="AH316" s="8">
        <v>1</v>
      </c>
      <c r="AI316" s="8"/>
      <c r="AJ316" s="8"/>
      <c r="AK316" s="8"/>
      <c r="AL316" s="7"/>
    </row>
    <row r="317" spans="1:38" ht="15.75" x14ac:dyDescent="0.25">
      <c r="A317" s="59"/>
      <c r="B317" s="42"/>
      <c r="C317" s="43"/>
      <c r="D317" s="43"/>
      <c r="E317" s="7"/>
      <c r="F317" s="8"/>
      <c r="G317" s="8"/>
      <c r="H317" s="8"/>
      <c r="I317" s="8"/>
      <c r="J317" s="8"/>
      <c r="K317" s="8"/>
      <c r="L317" s="8">
        <v>256856</v>
      </c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>
        <v>5044.8</v>
      </c>
      <c r="AF317" s="8"/>
      <c r="AG317" s="8">
        <v>1149.4000000000001</v>
      </c>
      <c r="AH317" s="8">
        <v>1479</v>
      </c>
      <c r="AI317" s="8"/>
      <c r="AJ317" s="8"/>
      <c r="AK317" s="8"/>
      <c r="AL317" s="7">
        <f>SUM(E317:AK317)</f>
        <v>264529.2</v>
      </c>
    </row>
    <row r="318" spans="1:38" ht="15.75" x14ac:dyDescent="0.25">
      <c r="A318" s="60">
        <v>158</v>
      </c>
      <c r="B318" s="42" t="s">
        <v>212</v>
      </c>
      <c r="C318" s="43"/>
      <c r="D318" s="43"/>
      <c r="E318" s="7"/>
      <c r="F318" s="11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>
        <v>1</v>
      </c>
      <c r="W318" s="8"/>
      <c r="X318" s="8"/>
      <c r="Y318" s="8"/>
      <c r="Z318" s="8"/>
      <c r="AA318" s="8"/>
      <c r="AB318" s="8"/>
      <c r="AC318" s="8"/>
      <c r="AD318" s="8"/>
      <c r="AE318" s="8">
        <v>13</v>
      </c>
      <c r="AF318" s="8">
        <v>10</v>
      </c>
      <c r="AG318" s="8">
        <v>10</v>
      </c>
      <c r="AH318" s="8">
        <v>1</v>
      </c>
      <c r="AI318" s="8"/>
      <c r="AJ318" s="8"/>
      <c r="AK318" s="8"/>
      <c r="AL318" s="7"/>
    </row>
    <row r="319" spans="1:38" ht="15.75" x14ac:dyDescent="0.25">
      <c r="A319" s="60"/>
      <c r="B319" s="42"/>
      <c r="C319" s="43"/>
      <c r="D319" s="43"/>
      <c r="E319" s="7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>
        <v>766</v>
      </c>
      <c r="W319" s="8"/>
      <c r="X319" s="8"/>
      <c r="Y319" s="8"/>
      <c r="Z319" s="8"/>
      <c r="AA319" s="8"/>
      <c r="AB319" s="8"/>
      <c r="AC319" s="8"/>
      <c r="AD319" s="8"/>
      <c r="AE319" s="8">
        <v>16395.599999999999</v>
      </c>
      <c r="AF319" s="8">
        <v>1335</v>
      </c>
      <c r="AG319" s="8">
        <v>5747</v>
      </c>
      <c r="AH319" s="8">
        <v>1479</v>
      </c>
      <c r="AI319" s="8"/>
      <c r="AJ319" s="8"/>
      <c r="AK319" s="8">
        <v>14000</v>
      </c>
      <c r="AL319" s="7">
        <f>SUM(E319:AK319)</f>
        <v>39722.6</v>
      </c>
    </row>
    <row r="320" spans="1:38" ht="15.75" x14ac:dyDescent="0.25">
      <c r="A320" s="58">
        <v>159</v>
      </c>
      <c r="B320" s="42" t="s">
        <v>213</v>
      </c>
      <c r="C320" s="43"/>
      <c r="D320" s="43"/>
      <c r="E320" s="16">
        <v>34.799999999999997</v>
      </c>
      <c r="G320" s="17"/>
      <c r="H320" s="17"/>
      <c r="I320" s="17"/>
      <c r="J320" s="17"/>
      <c r="K320" s="17">
        <v>18</v>
      </c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>
        <v>1</v>
      </c>
      <c r="AH320" s="17">
        <v>1</v>
      </c>
      <c r="AI320" s="17"/>
      <c r="AJ320" s="17">
        <v>336</v>
      </c>
      <c r="AK320" s="17"/>
      <c r="AL320" s="16"/>
    </row>
    <row r="321" spans="1:38" ht="15.75" x14ac:dyDescent="0.25">
      <c r="A321" s="59"/>
      <c r="B321" s="42"/>
      <c r="C321" s="43"/>
      <c r="D321" s="43"/>
      <c r="E321" s="16">
        <v>10440</v>
      </c>
      <c r="F321" s="17"/>
      <c r="G321" s="17"/>
      <c r="H321" s="17"/>
      <c r="I321" s="17"/>
      <c r="J321" s="17"/>
      <c r="K321" s="17">
        <v>1900.08</v>
      </c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>
        <v>574.70000000000005</v>
      </c>
      <c r="AH321" s="17">
        <v>1479</v>
      </c>
      <c r="AI321" s="17"/>
      <c r="AJ321" s="17">
        <v>6723</v>
      </c>
      <c r="AK321" s="17">
        <v>30000</v>
      </c>
      <c r="AL321" s="16">
        <f>SUM(E321:AK321)</f>
        <v>51116.78</v>
      </c>
    </row>
    <row r="322" spans="1:38" ht="15.75" x14ac:dyDescent="0.25">
      <c r="A322" s="58">
        <v>160</v>
      </c>
      <c r="B322" s="42" t="s">
        <v>214</v>
      </c>
      <c r="C322" s="43"/>
      <c r="D322" s="43"/>
      <c r="E322" s="16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>
        <v>1</v>
      </c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>
        <v>8</v>
      </c>
      <c r="AF322" s="17">
        <v>10</v>
      </c>
      <c r="AG322" s="17">
        <v>10</v>
      </c>
      <c r="AH322" s="17">
        <v>1</v>
      </c>
      <c r="AI322" s="17"/>
      <c r="AJ322" s="17"/>
      <c r="AK322" s="17"/>
      <c r="AL322" s="16"/>
    </row>
    <row r="323" spans="1:38" ht="15.75" x14ac:dyDescent="0.25">
      <c r="A323" s="59"/>
      <c r="B323" s="42"/>
      <c r="C323" s="43"/>
      <c r="D323" s="43"/>
      <c r="E323" s="16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>
        <v>6001</v>
      </c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>
        <v>10089.6</v>
      </c>
      <c r="AF323" s="17">
        <v>1335</v>
      </c>
      <c r="AG323" s="17">
        <v>5747</v>
      </c>
      <c r="AH323" s="17">
        <v>1479</v>
      </c>
      <c r="AI323" s="17"/>
      <c r="AJ323" s="17"/>
      <c r="AK323" s="17">
        <v>17000</v>
      </c>
      <c r="AL323" s="16">
        <f>SUM(E323:AK323)</f>
        <v>41651.599999999999</v>
      </c>
    </row>
    <row r="324" spans="1:38" ht="15.75" x14ac:dyDescent="0.25">
      <c r="A324" s="60">
        <v>161</v>
      </c>
      <c r="B324" s="42" t="s">
        <v>215</v>
      </c>
      <c r="C324" s="43"/>
      <c r="D324" s="43"/>
      <c r="E324" s="7">
        <v>34.799999999999997</v>
      </c>
      <c r="F324" s="11"/>
      <c r="G324" s="8"/>
      <c r="H324" s="8"/>
      <c r="I324" s="8"/>
      <c r="J324" s="8"/>
      <c r="K324" s="8">
        <v>25.5</v>
      </c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>
        <v>1</v>
      </c>
      <c r="AH324" s="8">
        <v>1</v>
      </c>
      <c r="AI324" s="8"/>
      <c r="AJ324" s="8">
        <v>336</v>
      </c>
      <c r="AK324" s="8"/>
      <c r="AL324" s="7"/>
    </row>
    <row r="325" spans="1:38" ht="15.75" x14ac:dyDescent="0.25">
      <c r="A325" s="60"/>
      <c r="B325" s="42"/>
      <c r="C325" s="43"/>
      <c r="D325" s="43"/>
      <c r="E325" s="7">
        <v>10440</v>
      </c>
      <c r="F325" s="8"/>
      <c r="G325" s="8"/>
      <c r="H325" s="8"/>
      <c r="I325" s="8"/>
      <c r="J325" s="8"/>
      <c r="K325" s="8">
        <v>2691.78</v>
      </c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>
        <v>574.70000000000005</v>
      </c>
      <c r="AH325" s="8">
        <v>1479</v>
      </c>
      <c r="AI325" s="8"/>
      <c r="AJ325" s="8">
        <v>6723</v>
      </c>
      <c r="AK325" s="8">
        <v>10000</v>
      </c>
      <c r="AL325" s="7">
        <f>SUM(E325:AK325)</f>
        <v>31908.480000000003</v>
      </c>
    </row>
    <row r="326" spans="1:38" ht="15.75" x14ac:dyDescent="0.25">
      <c r="A326" s="58">
        <v>162</v>
      </c>
      <c r="B326" s="42" t="s">
        <v>216</v>
      </c>
      <c r="C326" s="43"/>
      <c r="D326" s="43"/>
      <c r="E326" s="16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>
        <v>6</v>
      </c>
      <c r="AF326" s="17"/>
      <c r="AG326" s="17">
        <v>2</v>
      </c>
      <c r="AH326" s="17">
        <v>1</v>
      </c>
      <c r="AI326" s="17"/>
      <c r="AJ326" s="17"/>
      <c r="AK326" s="17"/>
      <c r="AL326" s="16"/>
    </row>
    <row r="327" spans="1:38" ht="15.75" x14ac:dyDescent="0.25">
      <c r="A327" s="59"/>
      <c r="B327" s="42"/>
      <c r="C327" s="43"/>
      <c r="D327" s="43"/>
      <c r="E327" s="16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>
        <v>7567.2</v>
      </c>
      <c r="AF327" s="17"/>
      <c r="AG327" s="17">
        <v>1149.4000000000001</v>
      </c>
      <c r="AH327" s="17">
        <v>1479</v>
      </c>
      <c r="AI327" s="17"/>
      <c r="AJ327" s="17"/>
      <c r="AK327" s="17">
        <v>25000</v>
      </c>
      <c r="AL327" s="16">
        <f>SUM(E327:AK327)</f>
        <v>35195.599999999999</v>
      </c>
    </row>
    <row r="328" spans="1:38" ht="15.75" x14ac:dyDescent="0.25">
      <c r="A328" s="58">
        <v>163</v>
      </c>
      <c r="B328" s="42" t="s">
        <v>217</v>
      </c>
      <c r="C328" s="43"/>
      <c r="D328" s="43"/>
      <c r="E328" s="16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>
        <v>10</v>
      </c>
      <c r="AF328" s="17"/>
      <c r="AG328" s="17">
        <v>4</v>
      </c>
      <c r="AH328" s="17">
        <v>1</v>
      </c>
      <c r="AI328" s="17"/>
      <c r="AJ328" s="17">
        <v>745</v>
      </c>
      <c r="AK328" s="17"/>
      <c r="AL328" s="16"/>
    </row>
    <row r="329" spans="1:38" ht="15.75" x14ac:dyDescent="0.25">
      <c r="A329" s="59"/>
      <c r="B329" s="42"/>
      <c r="C329" s="43"/>
      <c r="D329" s="43"/>
      <c r="E329" s="16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>
        <v>12612</v>
      </c>
      <c r="AF329" s="17"/>
      <c r="AG329" s="17">
        <v>2298.8000000000002</v>
      </c>
      <c r="AH329" s="17">
        <v>1479</v>
      </c>
      <c r="AI329" s="17"/>
      <c r="AJ329" s="17">
        <v>14904</v>
      </c>
      <c r="AK329" s="17">
        <v>17000</v>
      </c>
      <c r="AL329" s="16">
        <f>SUM(E329:AK329)</f>
        <v>48293.8</v>
      </c>
    </row>
    <row r="330" spans="1:38" ht="15.75" x14ac:dyDescent="0.25">
      <c r="A330" s="60">
        <v>164</v>
      </c>
      <c r="B330" s="42" t="s">
        <v>218</v>
      </c>
      <c r="C330" s="43"/>
      <c r="D330" s="43"/>
      <c r="E330" s="7">
        <v>3.6</v>
      </c>
      <c r="F330" s="11"/>
      <c r="G330" s="8"/>
      <c r="H330" s="8"/>
      <c r="I330" s="8"/>
      <c r="J330" s="8"/>
      <c r="K330" s="8"/>
      <c r="L330" s="8" t="s">
        <v>42</v>
      </c>
      <c r="M330" s="8"/>
      <c r="N330" s="8"/>
      <c r="O330" s="8"/>
      <c r="P330" s="8"/>
      <c r="Q330" s="8"/>
      <c r="R330" s="8">
        <v>1</v>
      </c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>
        <v>5</v>
      </c>
      <c r="AF330" s="8">
        <v>10</v>
      </c>
      <c r="AG330" s="8">
        <v>15</v>
      </c>
      <c r="AH330" s="8">
        <v>2</v>
      </c>
      <c r="AI330" s="8"/>
      <c r="AJ330" s="8">
        <v>1735</v>
      </c>
      <c r="AK330" s="8"/>
      <c r="AL330" s="7"/>
    </row>
    <row r="331" spans="1:38" ht="15.75" x14ac:dyDescent="0.25">
      <c r="A331" s="60"/>
      <c r="B331" s="42"/>
      <c r="C331" s="43"/>
      <c r="D331" s="43"/>
      <c r="E331" s="7">
        <v>302.39999999999998</v>
      </c>
      <c r="F331" s="8"/>
      <c r="G331" s="8"/>
      <c r="H331" s="8"/>
      <c r="I331" s="8"/>
      <c r="J331" s="8"/>
      <c r="K331" s="8"/>
      <c r="L331" s="8">
        <v>99300</v>
      </c>
      <c r="M331" s="8"/>
      <c r="N331" s="8"/>
      <c r="O331" s="8"/>
      <c r="P331" s="8"/>
      <c r="Q331" s="8"/>
      <c r="R331" s="8">
        <v>15408</v>
      </c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>
        <v>6306</v>
      </c>
      <c r="AF331" s="8">
        <v>1335</v>
      </c>
      <c r="AG331" s="8">
        <v>8620.5</v>
      </c>
      <c r="AH331" s="8">
        <v>2958</v>
      </c>
      <c r="AI331" s="8"/>
      <c r="AJ331" s="8">
        <v>34695</v>
      </c>
      <c r="AK331" s="8">
        <v>18000</v>
      </c>
      <c r="AL331" s="7">
        <f>SUM(E331:AK331)</f>
        <v>186924.9</v>
      </c>
    </row>
    <row r="332" spans="1:38" ht="15.75" x14ac:dyDescent="0.25">
      <c r="A332" s="58">
        <v>165</v>
      </c>
      <c r="B332" s="42" t="s">
        <v>220</v>
      </c>
      <c r="C332" s="43"/>
      <c r="D332" s="43"/>
      <c r="E332" s="7"/>
      <c r="F332" s="11"/>
      <c r="G332" s="8"/>
      <c r="H332" s="8"/>
      <c r="I332" s="8"/>
      <c r="J332" s="8"/>
      <c r="K332" s="8"/>
      <c r="L332" s="8" t="s">
        <v>219</v>
      </c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>
        <v>10</v>
      </c>
      <c r="AB332" s="8">
        <v>5</v>
      </c>
      <c r="AC332" s="8"/>
      <c r="AD332" s="8"/>
      <c r="AE332" s="8">
        <v>4</v>
      </c>
      <c r="AF332" s="8">
        <v>10</v>
      </c>
      <c r="AG332" s="8">
        <v>15</v>
      </c>
      <c r="AH332" s="8">
        <v>2</v>
      </c>
      <c r="AI332" s="8"/>
      <c r="AJ332" s="8">
        <v>1862</v>
      </c>
      <c r="AK332" s="8"/>
      <c r="AL332" s="7"/>
    </row>
    <row r="333" spans="1:38" ht="15.75" x14ac:dyDescent="0.25">
      <c r="A333" s="59"/>
      <c r="B333" s="42"/>
      <c r="C333" s="43"/>
      <c r="D333" s="43"/>
      <c r="E333" s="7"/>
      <c r="F333" s="8"/>
      <c r="G333" s="8"/>
      <c r="H333" s="8"/>
      <c r="I333" s="8"/>
      <c r="J333" s="8"/>
      <c r="K333" s="8"/>
      <c r="L333" s="8">
        <v>92680</v>
      </c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>
        <v>15538.1</v>
      </c>
      <c r="AB333" s="8">
        <v>10196</v>
      </c>
      <c r="AC333" s="8"/>
      <c r="AD333" s="8"/>
      <c r="AE333" s="8">
        <v>5044.8</v>
      </c>
      <c r="AF333" s="8">
        <v>1335</v>
      </c>
      <c r="AG333" s="8">
        <v>8620.5</v>
      </c>
      <c r="AH333" s="8">
        <v>2958</v>
      </c>
      <c r="AI333" s="8"/>
      <c r="AJ333" s="8">
        <v>37233</v>
      </c>
      <c r="AK333" s="8">
        <v>20000</v>
      </c>
      <c r="AL333" s="7">
        <f>SUM(E333:AK333)</f>
        <v>193605.40000000002</v>
      </c>
    </row>
    <row r="334" spans="1:38" ht="15.75" x14ac:dyDescent="0.25">
      <c r="A334" s="58">
        <v>166</v>
      </c>
      <c r="B334" s="42" t="s">
        <v>222</v>
      </c>
      <c r="C334" s="43"/>
      <c r="D334" s="43"/>
      <c r="E334" s="7">
        <v>72</v>
      </c>
      <c r="F334" s="11"/>
      <c r="G334" s="8"/>
      <c r="H334" s="8"/>
      <c r="I334" s="8"/>
      <c r="J334" s="8"/>
      <c r="K334" s="8"/>
      <c r="L334" s="8" t="s">
        <v>42</v>
      </c>
      <c r="M334" s="8"/>
      <c r="N334" s="8"/>
      <c r="O334" s="8"/>
      <c r="P334" s="8"/>
      <c r="Q334" s="8"/>
      <c r="R334" s="8"/>
      <c r="S334" s="8"/>
      <c r="T334" s="8">
        <v>1</v>
      </c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>
        <v>3</v>
      </c>
      <c r="AF334" s="8"/>
      <c r="AG334" s="8">
        <v>1</v>
      </c>
      <c r="AH334" s="8">
        <v>1</v>
      </c>
      <c r="AI334" s="8"/>
      <c r="AJ334" s="8"/>
      <c r="AK334" s="8"/>
      <c r="AL334" s="7"/>
    </row>
    <row r="335" spans="1:38" ht="15.75" x14ac:dyDescent="0.25">
      <c r="A335" s="59"/>
      <c r="B335" s="42"/>
      <c r="C335" s="43"/>
      <c r="D335" s="43"/>
      <c r="E335" s="7">
        <v>21600</v>
      </c>
      <c r="F335" s="8"/>
      <c r="G335" s="8"/>
      <c r="H335" s="8"/>
      <c r="I335" s="8"/>
      <c r="J335" s="8"/>
      <c r="K335" s="8"/>
      <c r="L335" s="8">
        <v>101948</v>
      </c>
      <c r="M335" s="8" t="s">
        <v>221</v>
      </c>
      <c r="N335" s="8"/>
      <c r="O335" s="8"/>
      <c r="P335" s="8"/>
      <c r="Q335" s="8"/>
      <c r="R335" s="8"/>
      <c r="S335" s="8"/>
      <c r="T335" s="8">
        <v>6001</v>
      </c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>
        <v>3783.6</v>
      </c>
      <c r="AF335" s="8"/>
      <c r="AG335" s="8">
        <v>574.70000000000005</v>
      </c>
      <c r="AH335" s="8">
        <v>1479</v>
      </c>
      <c r="AI335" s="8"/>
      <c r="AJ335" s="8"/>
      <c r="AK335" s="8">
        <v>10000</v>
      </c>
      <c r="AL335" s="7">
        <f>SUM(E335:AK335)</f>
        <v>145386.30000000002</v>
      </c>
    </row>
    <row r="336" spans="1:38" ht="15.75" x14ac:dyDescent="0.25">
      <c r="A336" s="60">
        <v>167</v>
      </c>
      <c r="B336" s="48" t="s">
        <v>223</v>
      </c>
      <c r="C336" s="48"/>
      <c r="D336" s="49"/>
      <c r="E336" s="7"/>
      <c r="F336" s="8"/>
      <c r="G336" s="8"/>
      <c r="H336" s="8"/>
      <c r="I336" s="8"/>
      <c r="J336" s="8"/>
      <c r="K336" s="8">
        <v>17</v>
      </c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>
        <v>4</v>
      </c>
      <c r="AH336" s="8">
        <v>1</v>
      </c>
      <c r="AI336" s="8"/>
      <c r="AJ336" s="8">
        <v>1064</v>
      </c>
      <c r="AK336" s="8"/>
      <c r="AL336" s="8"/>
    </row>
    <row r="337" spans="1:38" ht="15.75" x14ac:dyDescent="0.25">
      <c r="A337" s="60"/>
      <c r="B337" s="50"/>
      <c r="C337" s="50"/>
      <c r="D337" s="51"/>
      <c r="E337" s="7"/>
      <c r="F337" s="8"/>
      <c r="G337" s="8"/>
      <c r="H337" s="8"/>
      <c r="I337" s="8"/>
      <c r="J337" s="8"/>
      <c r="K337" s="15">
        <v>1794.52</v>
      </c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>
        <f>1553.81*Z336</f>
        <v>0</v>
      </c>
      <c r="AA337" s="8">
        <f>1553.81*AA336</f>
        <v>0</v>
      </c>
      <c r="AB337" s="8">
        <f>2039.2*AB336</f>
        <v>0</v>
      </c>
      <c r="AC337" s="8">
        <f>1929.63*AC336</f>
        <v>0</v>
      </c>
      <c r="AD337" s="8">
        <f>3126.25*AD336</f>
        <v>0</v>
      </c>
      <c r="AE337" s="8">
        <f>1261.2*AE336</f>
        <v>0</v>
      </c>
      <c r="AF337" s="8">
        <f>133.5*AF336</f>
        <v>0</v>
      </c>
      <c r="AG337" s="8">
        <f>574.7*AG336</f>
        <v>2298.8000000000002</v>
      </c>
      <c r="AH337" s="8">
        <f>1479*AH336</f>
        <v>1479</v>
      </c>
      <c r="AI337" s="8"/>
      <c r="AJ337" s="8">
        <v>21276</v>
      </c>
      <c r="AK337" s="8">
        <v>12000</v>
      </c>
      <c r="AL337" s="8">
        <f>SUM(E337:AK337)</f>
        <v>38848.32</v>
      </c>
    </row>
    <row r="338" spans="1:38" ht="15.75" x14ac:dyDescent="0.25">
      <c r="A338" s="58">
        <v>168</v>
      </c>
      <c r="B338" s="48" t="s">
        <v>224</v>
      </c>
      <c r="C338" s="48"/>
      <c r="D338" s="49"/>
      <c r="E338" s="7"/>
      <c r="F338" s="8"/>
      <c r="G338" s="8"/>
      <c r="H338" s="8"/>
      <c r="I338" s="8"/>
      <c r="J338" s="8"/>
      <c r="K338" s="8">
        <v>24.5</v>
      </c>
      <c r="L338" s="8"/>
      <c r="M338" s="8"/>
      <c r="N338" s="8">
        <v>2</v>
      </c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>
        <v>1</v>
      </c>
      <c r="AC338" s="8"/>
      <c r="AD338" s="8">
        <v>2</v>
      </c>
      <c r="AE338" s="8">
        <v>12</v>
      </c>
      <c r="AF338" s="8">
        <v>20</v>
      </c>
      <c r="AG338" s="8">
        <v>14</v>
      </c>
      <c r="AH338" s="8">
        <v>3</v>
      </c>
      <c r="AI338" s="8"/>
      <c r="AJ338" s="8"/>
      <c r="AK338" s="8"/>
      <c r="AL338" s="8"/>
    </row>
    <row r="339" spans="1:38" ht="15.75" x14ac:dyDescent="0.25">
      <c r="A339" s="59"/>
      <c r="B339" s="50"/>
      <c r="C339" s="50"/>
      <c r="D339" s="51"/>
      <c r="E339" s="7"/>
      <c r="F339" s="8"/>
      <c r="G339" s="8"/>
      <c r="H339" s="8"/>
      <c r="I339" s="8"/>
      <c r="J339" s="8"/>
      <c r="K339" s="8">
        <v>2586.2199999999998</v>
      </c>
      <c r="L339" s="8"/>
      <c r="M339" s="8"/>
      <c r="N339" s="8">
        <v>786</v>
      </c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>
        <f>1553.81*Z338</f>
        <v>0</v>
      </c>
      <c r="AA339" s="8">
        <f>1553.81*AA338</f>
        <v>0</v>
      </c>
      <c r="AB339" s="8">
        <f>2039.2*AB338</f>
        <v>2039.2</v>
      </c>
      <c r="AC339" s="8">
        <f>1929.63*AC338</f>
        <v>0</v>
      </c>
      <c r="AD339" s="8">
        <f>3126.25*AD338</f>
        <v>6252.5</v>
      </c>
      <c r="AE339" s="8">
        <f>1261.2*AE338</f>
        <v>15134.400000000001</v>
      </c>
      <c r="AF339" s="8">
        <f>133.5*AF338</f>
        <v>2670</v>
      </c>
      <c r="AG339" s="8">
        <f>574.7*AG338</f>
        <v>8045.8000000000011</v>
      </c>
      <c r="AH339" s="8">
        <f>1479*AH338</f>
        <v>4437</v>
      </c>
      <c r="AI339" s="8"/>
      <c r="AJ339" s="8"/>
      <c r="AK339" s="8">
        <v>19400</v>
      </c>
      <c r="AL339" s="8">
        <f>SUM(E339:AK339)</f>
        <v>61351.12</v>
      </c>
    </row>
    <row r="340" spans="1:38" ht="15.75" x14ac:dyDescent="0.25">
      <c r="A340" s="58">
        <v>169</v>
      </c>
      <c r="B340" s="48" t="s">
        <v>225</v>
      </c>
      <c r="C340" s="48"/>
      <c r="D340" s="49"/>
      <c r="E340" s="7">
        <v>3.75</v>
      </c>
      <c r="F340" s="8"/>
      <c r="G340" s="8"/>
      <c r="H340" s="8"/>
      <c r="I340" s="8"/>
      <c r="J340" s="8"/>
      <c r="K340" s="8">
        <v>20</v>
      </c>
      <c r="L340" s="8" t="s">
        <v>42</v>
      </c>
      <c r="M340" s="8"/>
      <c r="N340" s="8">
        <v>2.5499999999999998</v>
      </c>
      <c r="O340" s="8">
        <v>9</v>
      </c>
      <c r="P340" s="8"/>
      <c r="Q340" s="8">
        <v>0.5</v>
      </c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>
        <v>10</v>
      </c>
      <c r="AH340" s="8">
        <v>2</v>
      </c>
      <c r="AI340" s="8"/>
      <c r="AJ340" s="8">
        <v>824</v>
      </c>
      <c r="AK340" s="8"/>
      <c r="AL340" s="8"/>
    </row>
    <row r="341" spans="1:38" ht="15.75" x14ac:dyDescent="0.25">
      <c r="A341" s="59"/>
      <c r="B341" s="52"/>
      <c r="C341" s="52"/>
      <c r="D341" s="53"/>
      <c r="E341" s="7">
        <v>2205</v>
      </c>
      <c r="F341" s="8"/>
      <c r="G341" s="8"/>
      <c r="H341" s="8"/>
      <c r="I341" s="8"/>
      <c r="J341" s="8"/>
      <c r="K341" s="8">
        <v>2112.1999999999998</v>
      </c>
      <c r="L341" s="8">
        <v>184.036</v>
      </c>
      <c r="M341" s="8"/>
      <c r="N341" s="8">
        <v>1002.15</v>
      </c>
      <c r="O341" s="8">
        <v>3535.92</v>
      </c>
      <c r="P341" s="8"/>
      <c r="Q341" s="8">
        <v>43.774999999999999</v>
      </c>
      <c r="R341" s="8"/>
      <c r="S341" s="8"/>
      <c r="T341" s="8"/>
      <c r="U341" s="8"/>
      <c r="V341" s="8"/>
      <c r="W341" s="8"/>
      <c r="X341" s="8"/>
      <c r="Y341" s="8"/>
      <c r="Z341" s="8">
        <f>1553.81*Z340</f>
        <v>0</v>
      </c>
      <c r="AA341" s="8">
        <f>1553.81*AA340</f>
        <v>0</v>
      </c>
      <c r="AB341" s="8">
        <f>2039.2*AB340</f>
        <v>0</v>
      </c>
      <c r="AC341" s="8">
        <f>1929.63*AC340</f>
        <v>0</v>
      </c>
      <c r="AD341" s="8">
        <f>3126.25*AD340</f>
        <v>0</v>
      </c>
      <c r="AE341" s="8">
        <f>1261.2*AE340</f>
        <v>0</v>
      </c>
      <c r="AF341" s="8">
        <f>133.5*AF340</f>
        <v>0</v>
      </c>
      <c r="AG341" s="8">
        <f>574.7*AG340</f>
        <v>5747</v>
      </c>
      <c r="AH341" s="8">
        <f>1479*AH340</f>
        <v>2958</v>
      </c>
      <c r="AI341" s="8"/>
      <c r="AJ341" s="8">
        <v>16470</v>
      </c>
      <c r="AK341" s="8">
        <v>10000</v>
      </c>
      <c r="AL341" s="8">
        <f>SUM(E341:AK341)</f>
        <v>44258.080999999998</v>
      </c>
    </row>
    <row r="342" spans="1:38" ht="15.75" x14ac:dyDescent="0.25">
      <c r="A342" s="60">
        <v>170</v>
      </c>
      <c r="B342" s="48" t="s">
        <v>226</v>
      </c>
      <c r="C342" s="48"/>
      <c r="D342" s="49"/>
      <c r="E342" s="22"/>
      <c r="F342" s="8"/>
      <c r="G342" s="8"/>
      <c r="H342" s="8"/>
      <c r="I342" s="8"/>
      <c r="J342" s="8"/>
      <c r="K342" s="8">
        <v>17</v>
      </c>
      <c r="L342" s="8" t="s">
        <v>90</v>
      </c>
      <c r="M342" s="8"/>
      <c r="N342" s="8"/>
      <c r="O342" s="8"/>
      <c r="P342" s="8"/>
      <c r="Q342" s="8"/>
      <c r="R342" s="8"/>
      <c r="S342" s="8"/>
      <c r="T342" s="8"/>
      <c r="U342" s="8">
        <v>1</v>
      </c>
      <c r="V342" s="8">
        <v>1</v>
      </c>
      <c r="W342" s="8"/>
      <c r="X342" s="8"/>
      <c r="Y342" s="8"/>
      <c r="Z342" s="8"/>
      <c r="AA342" s="8"/>
      <c r="AB342" s="8"/>
      <c r="AC342" s="8"/>
      <c r="AD342" s="8"/>
      <c r="AE342" s="8">
        <v>1</v>
      </c>
      <c r="AF342" s="8">
        <v>0</v>
      </c>
      <c r="AG342" s="8">
        <v>8</v>
      </c>
      <c r="AH342" s="8">
        <v>1</v>
      </c>
      <c r="AI342" s="8"/>
      <c r="AJ342" s="8">
        <v>1173</v>
      </c>
      <c r="AK342" s="8"/>
      <c r="AL342" s="8"/>
    </row>
    <row r="343" spans="1:38" ht="15.75" x14ac:dyDescent="0.25">
      <c r="A343" s="60"/>
      <c r="B343" s="50"/>
      <c r="C343" s="50"/>
      <c r="D343" s="51"/>
      <c r="E343" s="22"/>
      <c r="F343" s="8"/>
      <c r="G343" s="8"/>
      <c r="H343" s="8"/>
      <c r="I343" s="8"/>
      <c r="J343" s="8"/>
      <c r="K343" s="8">
        <v>1794.52</v>
      </c>
      <c r="L343" s="8">
        <f>84.736+72.82</f>
        <v>157.55599999999998</v>
      </c>
      <c r="M343" s="8"/>
      <c r="N343" s="8"/>
      <c r="O343" s="8"/>
      <c r="P343" s="8"/>
      <c r="Q343" s="8"/>
      <c r="R343" s="8"/>
      <c r="S343" s="8"/>
      <c r="T343" s="8"/>
      <c r="U343" s="8">
        <v>340.26</v>
      </c>
      <c r="V343" s="8">
        <v>766</v>
      </c>
      <c r="W343" s="8"/>
      <c r="X343" s="8"/>
      <c r="Y343" s="8"/>
      <c r="Z343" s="8">
        <f>1553.81*Z342</f>
        <v>0</v>
      </c>
      <c r="AA343" s="8">
        <f>1553.81*AA342</f>
        <v>0</v>
      </c>
      <c r="AB343" s="8">
        <f>2039.2*AB342</f>
        <v>0</v>
      </c>
      <c r="AC343" s="8">
        <f>1929.63*AC342</f>
        <v>0</v>
      </c>
      <c r="AD343" s="8">
        <f>3126.25*AD342</f>
        <v>0</v>
      </c>
      <c r="AE343" s="8">
        <f>1261.2*AE342</f>
        <v>1261.2</v>
      </c>
      <c r="AF343" s="8">
        <f>133.5*AF342</f>
        <v>0</v>
      </c>
      <c r="AG343" s="8">
        <f>574.7*AG342</f>
        <v>4597.6000000000004</v>
      </c>
      <c r="AH343" s="8">
        <f>1479*AH342</f>
        <v>1479</v>
      </c>
      <c r="AI343" s="8"/>
      <c r="AJ343" s="8">
        <v>23463</v>
      </c>
      <c r="AK343" s="8">
        <v>13300</v>
      </c>
      <c r="AL343" s="8">
        <f>SUM(E343:AK343)</f>
        <v>47159.135999999999</v>
      </c>
    </row>
    <row r="344" spans="1:38" ht="15.75" x14ac:dyDescent="0.25">
      <c r="A344" s="58">
        <v>171</v>
      </c>
      <c r="B344" s="48" t="s">
        <v>227</v>
      </c>
      <c r="C344" s="48"/>
      <c r="D344" s="49"/>
      <c r="E344" s="7">
        <v>2</v>
      </c>
      <c r="F344" s="8"/>
      <c r="G344" s="8"/>
      <c r="H344" s="8"/>
      <c r="I344" s="8"/>
      <c r="J344" s="8"/>
      <c r="K344" s="11"/>
      <c r="L344" s="8" t="s">
        <v>51</v>
      </c>
      <c r="M344" s="8"/>
      <c r="N344" s="8">
        <v>3.7</v>
      </c>
      <c r="O344" s="8"/>
      <c r="P344" s="8"/>
      <c r="Q344" s="8">
        <v>1.2</v>
      </c>
      <c r="R344" s="8">
        <v>1</v>
      </c>
      <c r="S344" s="8"/>
      <c r="T344" s="8">
        <v>2</v>
      </c>
      <c r="U344" s="8">
        <v>0.5</v>
      </c>
      <c r="V344" s="8"/>
      <c r="W344" s="8"/>
      <c r="X344" s="8"/>
      <c r="Y344" s="8"/>
      <c r="Z344" s="8"/>
      <c r="AA344" s="8"/>
      <c r="AB344" s="8">
        <v>1</v>
      </c>
      <c r="AC344" s="8"/>
      <c r="AD344" s="8"/>
      <c r="AE344" s="8">
        <v>8</v>
      </c>
      <c r="AF344" s="8">
        <v>30</v>
      </c>
      <c r="AG344" s="8">
        <v>26</v>
      </c>
      <c r="AH344" s="8">
        <v>5</v>
      </c>
      <c r="AI344" s="8"/>
      <c r="AJ344" s="8"/>
      <c r="AK344" s="8"/>
      <c r="AL344" s="8"/>
    </row>
    <row r="345" spans="1:38" ht="15.75" x14ac:dyDescent="0.25">
      <c r="A345" s="59"/>
      <c r="B345" s="50"/>
      <c r="C345" s="50"/>
      <c r="D345" s="51"/>
      <c r="E345" s="7">
        <v>430</v>
      </c>
      <c r="F345" s="8"/>
      <c r="G345" s="8"/>
      <c r="H345" s="8"/>
      <c r="I345" s="8"/>
      <c r="J345" s="8"/>
      <c r="K345" s="8"/>
      <c r="L345" s="8">
        <v>199.92400000000001</v>
      </c>
      <c r="M345" s="8"/>
      <c r="N345" s="8">
        <v>1454.1</v>
      </c>
      <c r="O345" s="8"/>
      <c r="P345" s="8"/>
      <c r="Q345" s="8">
        <v>105.41</v>
      </c>
      <c r="R345" s="8">
        <v>15408</v>
      </c>
      <c r="S345" s="8"/>
      <c r="T345" s="8">
        <v>12002</v>
      </c>
      <c r="U345" s="8">
        <v>170.13</v>
      </c>
      <c r="V345" s="8"/>
      <c r="W345" s="8"/>
      <c r="X345" s="8"/>
      <c r="Y345" s="8"/>
      <c r="Z345" s="8">
        <f>1553.81*Z344</f>
        <v>0</v>
      </c>
      <c r="AA345" s="8">
        <f>1553.81*AA344</f>
        <v>0</v>
      </c>
      <c r="AB345" s="8">
        <f>2039.2*AB344</f>
        <v>2039.2</v>
      </c>
      <c r="AC345" s="8">
        <f>1929.63*AC344</f>
        <v>0</v>
      </c>
      <c r="AD345" s="8">
        <f>3126.25*AD344</f>
        <v>0</v>
      </c>
      <c r="AE345" s="8">
        <f>1261.2*AE344</f>
        <v>10089.6</v>
      </c>
      <c r="AF345" s="8">
        <f>133.5*AF344</f>
        <v>4005</v>
      </c>
      <c r="AG345" s="8">
        <f>574.7*AG344</f>
        <v>14942.2</v>
      </c>
      <c r="AH345" s="8">
        <f>1479*AH344</f>
        <v>7395</v>
      </c>
      <c r="AI345" s="8"/>
      <c r="AJ345" s="8"/>
      <c r="AK345" s="8">
        <v>25300</v>
      </c>
      <c r="AL345" s="8">
        <f>SUM(E345:AK345)</f>
        <v>93540.563999999998</v>
      </c>
    </row>
    <row r="346" spans="1:38" ht="15.75" x14ac:dyDescent="0.25">
      <c r="A346" s="58">
        <v>172</v>
      </c>
      <c r="B346" s="48" t="s">
        <v>228</v>
      </c>
      <c r="C346" s="48"/>
      <c r="D346" s="49"/>
      <c r="E346" s="16"/>
      <c r="F346" s="17"/>
      <c r="G346" s="17"/>
      <c r="H346" s="17"/>
      <c r="I346" s="17"/>
      <c r="J346" s="17"/>
      <c r="K346" s="17">
        <v>21</v>
      </c>
      <c r="L346" s="17"/>
      <c r="M346" s="17"/>
      <c r="N346" s="17">
        <v>3.75</v>
      </c>
      <c r="O346" s="17"/>
      <c r="P346" s="17"/>
      <c r="Q346" s="17"/>
      <c r="R346" s="17"/>
      <c r="S346" s="17"/>
      <c r="T346" s="17">
        <v>2</v>
      </c>
      <c r="U346" s="17">
        <v>2</v>
      </c>
      <c r="V346" s="8">
        <v>0.6</v>
      </c>
      <c r="W346" s="8"/>
      <c r="X346" s="8"/>
      <c r="Y346" s="8"/>
      <c r="Z346" s="8"/>
      <c r="AA346" s="8">
        <v>1</v>
      </c>
      <c r="AB346" s="8"/>
      <c r="AC346" s="17"/>
      <c r="AD346" s="17">
        <v>2</v>
      </c>
      <c r="AE346" s="17">
        <v>1</v>
      </c>
      <c r="AF346" s="17"/>
      <c r="AG346" s="17">
        <v>444</v>
      </c>
      <c r="AH346" s="17"/>
      <c r="AI346" s="17"/>
    </row>
    <row r="347" spans="1:38" ht="15.75" x14ac:dyDescent="0.25">
      <c r="A347" s="59"/>
      <c r="B347" s="50"/>
      <c r="C347" s="50"/>
      <c r="D347" s="51"/>
      <c r="E347" s="16"/>
      <c r="F347" s="17"/>
      <c r="G347" s="17"/>
      <c r="H347" s="17"/>
      <c r="I347" s="17"/>
      <c r="J347" s="17"/>
      <c r="K347" s="17">
        <v>2216.7600000000002</v>
      </c>
      <c r="L347" s="17"/>
      <c r="M347" s="17"/>
      <c r="N347" s="17">
        <v>1473.75</v>
      </c>
      <c r="O347" s="17"/>
      <c r="P347" s="17"/>
      <c r="Q347" s="17"/>
      <c r="R347" s="17"/>
      <c r="S347" s="17"/>
      <c r="T347" s="17">
        <v>12002</v>
      </c>
      <c r="U347" s="17">
        <v>680.52</v>
      </c>
      <c r="V347" s="8"/>
      <c r="W347" s="8">
        <f>1553.81*W346</f>
        <v>0</v>
      </c>
      <c r="X347" s="8">
        <f>1553.81*X346</f>
        <v>0</v>
      </c>
      <c r="Y347" s="8">
        <f>2039.2*Y346</f>
        <v>0</v>
      </c>
      <c r="Z347" s="8">
        <f>1929.63*Z346</f>
        <v>0</v>
      </c>
      <c r="AA347" s="8">
        <f>3126.25*AA346</f>
        <v>3126.25</v>
      </c>
      <c r="AB347" s="8">
        <f>1261.2*AB346</f>
        <v>0</v>
      </c>
      <c r="AC347" s="8">
        <f>133.5*AC346</f>
        <v>0</v>
      </c>
      <c r="AD347" s="8">
        <f>574.7*AD346</f>
        <v>1149.4000000000001</v>
      </c>
      <c r="AE347" s="8">
        <f>1479*AE346</f>
        <v>1479</v>
      </c>
      <c r="AF347" s="17"/>
      <c r="AG347" s="17">
        <v>8883</v>
      </c>
      <c r="AH347" s="17">
        <v>16500</v>
      </c>
      <c r="AI347" s="17">
        <f>SUM(E347:AH347)</f>
        <v>47510.68</v>
      </c>
    </row>
    <row r="348" spans="1:38" ht="15.75" x14ac:dyDescent="0.25">
      <c r="A348" s="60">
        <v>173</v>
      </c>
      <c r="B348" s="48" t="s">
        <v>229</v>
      </c>
      <c r="C348" s="48"/>
      <c r="D348" s="49"/>
      <c r="E348" s="7"/>
      <c r="F348" s="8"/>
      <c r="G348" s="8"/>
      <c r="H348" s="8"/>
      <c r="I348" s="8"/>
      <c r="J348" s="8"/>
      <c r="K348" s="8"/>
      <c r="L348" s="8" t="s">
        <v>79</v>
      </c>
      <c r="M348" s="8"/>
      <c r="N348" s="8">
        <v>7</v>
      </c>
      <c r="O348" s="8"/>
      <c r="P348" s="8"/>
      <c r="Q348" s="8"/>
      <c r="R348" s="8"/>
      <c r="S348" s="8"/>
      <c r="T348" s="8"/>
      <c r="U348" s="8">
        <v>1</v>
      </c>
      <c r="V348" s="8"/>
      <c r="W348" s="8"/>
      <c r="X348" s="8"/>
      <c r="Y348" s="8"/>
      <c r="Z348" s="8">
        <v>3</v>
      </c>
      <c r="AA348" s="8">
        <v>3</v>
      </c>
      <c r="AB348" s="8"/>
      <c r="AC348" s="8"/>
      <c r="AD348" s="8"/>
      <c r="AE348" s="8">
        <v>11</v>
      </c>
      <c r="AF348" s="8">
        <v>15</v>
      </c>
      <c r="AG348" s="8">
        <v>18</v>
      </c>
      <c r="AH348" s="8">
        <v>2</v>
      </c>
      <c r="AI348" s="8"/>
      <c r="AJ348" s="8">
        <v>761</v>
      </c>
      <c r="AK348" s="8"/>
      <c r="AL348" s="8"/>
    </row>
    <row r="349" spans="1:38" ht="15.75" x14ac:dyDescent="0.25">
      <c r="A349" s="60"/>
      <c r="B349" s="50"/>
      <c r="C349" s="50"/>
      <c r="D349" s="51"/>
      <c r="E349" s="7"/>
      <c r="F349" s="8"/>
      <c r="G349" s="8"/>
      <c r="H349" s="8"/>
      <c r="I349" s="8"/>
      <c r="J349" s="8"/>
      <c r="K349" s="8"/>
      <c r="L349" s="8">
        <f>119.16+119.16</f>
        <v>238.32</v>
      </c>
      <c r="M349" s="8"/>
      <c r="N349" s="8">
        <v>2751</v>
      </c>
      <c r="O349" s="8"/>
      <c r="P349" s="8"/>
      <c r="Q349" s="8"/>
      <c r="R349" s="8"/>
      <c r="S349" s="8"/>
      <c r="T349" s="8"/>
      <c r="U349" s="8">
        <v>340.26</v>
      </c>
      <c r="V349" s="8"/>
      <c r="W349" s="8"/>
      <c r="X349" s="8"/>
      <c r="Y349" s="8"/>
      <c r="Z349" s="8">
        <f>1553.81*Z348</f>
        <v>4661.43</v>
      </c>
      <c r="AA349" s="8">
        <f>1553.81*AA348</f>
        <v>4661.43</v>
      </c>
      <c r="AB349" s="8">
        <f>2039.2*AB348</f>
        <v>0</v>
      </c>
      <c r="AC349" s="8">
        <f>1929.63*AC348</f>
        <v>0</v>
      </c>
      <c r="AD349" s="8">
        <f>3126.25*AD348</f>
        <v>0</v>
      </c>
      <c r="AE349" s="8">
        <f>1261.2*AE348</f>
        <v>13873.2</v>
      </c>
      <c r="AF349" s="8">
        <f>133.5*AF348</f>
        <v>2002.5</v>
      </c>
      <c r="AG349" s="8">
        <f>574.7*AG348</f>
        <v>10344.6</v>
      </c>
      <c r="AH349" s="8">
        <f>1479*AH348</f>
        <v>2958</v>
      </c>
      <c r="AI349" s="8"/>
      <c r="AJ349" s="8">
        <v>15228</v>
      </c>
      <c r="AK349" s="8">
        <v>20000</v>
      </c>
      <c r="AL349" s="8">
        <f>SUM(E349:AK349)</f>
        <v>77058.739999999991</v>
      </c>
    </row>
    <row r="350" spans="1:38" ht="15.75" x14ac:dyDescent="0.25">
      <c r="A350" s="58">
        <v>174</v>
      </c>
      <c r="B350" s="48" t="s">
        <v>230</v>
      </c>
      <c r="C350" s="48"/>
      <c r="D350" s="49"/>
      <c r="E350" s="7"/>
      <c r="F350" s="11"/>
      <c r="G350" s="8"/>
      <c r="H350" s="17"/>
      <c r="I350" s="8"/>
      <c r="J350" s="8"/>
      <c r="K350" s="8">
        <v>22.7</v>
      </c>
      <c r="L350" s="8" t="s">
        <v>79</v>
      </c>
      <c r="M350" s="8"/>
      <c r="N350" s="8">
        <v>5</v>
      </c>
      <c r="O350" s="8"/>
      <c r="P350" s="8"/>
      <c r="Q350" s="8">
        <v>1</v>
      </c>
      <c r="R350" s="8">
        <v>3</v>
      </c>
      <c r="S350" s="8"/>
      <c r="T350" s="8">
        <v>2</v>
      </c>
      <c r="U350" s="8"/>
      <c r="V350" s="8"/>
      <c r="W350" s="8"/>
      <c r="X350" s="8"/>
      <c r="Y350" s="8"/>
      <c r="Z350" s="8"/>
      <c r="AA350" s="8"/>
      <c r="AB350" s="8">
        <v>8</v>
      </c>
      <c r="AC350" s="8">
        <v>4</v>
      </c>
      <c r="AD350" s="8"/>
      <c r="AE350" s="8">
        <v>11</v>
      </c>
      <c r="AF350" s="8">
        <v>15</v>
      </c>
      <c r="AG350" s="8">
        <v>20</v>
      </c>
      <c r="AH350" s="8">
        <v>2</v>
      </c>
      <c r="AI350" s="8"/>
      <c r="AJ350" s="8"/>
      <c r="AK350" s="8"/>
      <c r="AL350" s="8"/>
    </row>
    <row r="351" spans="1:38" ht="15.75" x14ac:dyDescent="0.25">
      <c r="A351" s="59"/>
      <c r="B351" s="50"/>
      <c r="C351" s="50"/>
      <c r="D351" s="51"/>
      <c r="E351" s="7"/>
      <c r="F351" s="8"/>
      <c r="G351" s="8"/>
      <c r="H351" s="17"/>
      <c r="I351" s="8"/>
      <c r="J351" s="8"/>
      <c r="K351" s="23">
        <v>2396.212</v>
      </c>
      <c r="L351" s="8">
        <f>105.92+105.92</f>
        <v>211.84</v>
      </c>
      <c r="M351" s="8"/>
      <c r="N351" s="8">
        <v>1965</v>
      </c>
      <c r="O351" s="8"/>
      <c r="P351" s="8"/>
      <c r="Q351" s="8">
        <v>87.55</v>
      </c>
      <c r="R351" s="8">
        <v>46224</v>
      </c>
      <c r="S351" s="8"/>
      <c r="T351" s="8">
        <v>12002</v>
      </c>
      <c r="U351" s="8"/>
      <c r="V351" s="8"/>
      <c r="W351" s="8"/>
      <c r="X351" s="8"/>
      <c r="Y351" s="8"/>
      <c r="Z351" s="8">
        <f>1553.81*Z350</f>
        <v>0</v>
      </c>
      <c r="AA351" s="8">
        <f>1553.81*AA350</f>
        <v>0</v>
      </c>
      <c r="AB351" s="8">
        <f>2039.2*AB350</f>
        <v>16313.6</v>
      </c>
      <c r="AC351" s="8">
        <f>1929.63*AC350</f>
        <v>7718.52</v>
      </c>
      <c r="AD351" s="8">
        <f>3126.25*AD350</f>
        <v>0</v>
      </c>
      <c r="AE351" s="8">
        <f>1261.2*AE350</f>
        <v>13873.2</v>
      </c>
      <c r="AF351" s="8">
        <f>133.5*AF350</f>
        <v>2002.5</v>
      </c>
      <c r="AG351" s="8">
        <f>574.7*AG350</f>
        <v>11494</v>
      </c>
      <c r="AH351" s="8">
        <f>1479*AH350</f>
        <v>2958</v>
      </c>
      <c r="AI351" s="8"/>
      <c r="AJ351" s="8"/>
      <c r="AK351" s="8">
        <v>10200</v>
      </c>
      <c r="AL351" s="8">
        <f>SUM(E351:AK351)</f>
        <v>127446.42200000001</v>
      </c>
    </row>
    <row r="352" spans="1:38" ht="15.75" x14ac:dyDescent="0.25">
      <c r="A352" s="58">
        <v>175</v>
      </c>
      <c r="B352" s="48" t="s">
        <v>231</v>
      </c>
      <c r="C352" s="48"/>
      <c r="D352" s="49"/>
      <c r="E352" s="7"/>
      <c r="F352" s="8"/>
      <c r="G352" s="8"/>
      <c r="H352" s="17"/>
      <c r="I352" s="8"/>
      <c r="J352" s="8"/>
      <c r="K352" s="8">
        <v>17</v>
      </c>
      <c r="L352" s="8"/>
      <c r="M352" s="8"/>
      <c r="N352" s="8"/>
      <c r="O352" s="8"/>
      <c r="P352" s="8"/>
      <c r="Q352" s="8"/>
      <c r="R352" s="8"/>
      <c r="S352" s="8"/>
      <c r="T352" s="8">
        <v>2</v>
      </c>
      <c r="U352" s="8"/>
      <c r="V352" s="8"/>
      <c r="W352" s="8"/>
      <c r="X352" s="8"/>
      <c r="Y352" s="8"/>
      <c r="Z352" s="8"/>
      <c r="AA352" s="8"/>
      <c r="AB352" s="8">
        <v>2</v>
      </c>
      <c r="AC352" s="8"/>
      <c r="AD352" s="8"/>
      <c r="AE352" s="8">
        <v>4</v>
      </c>
      <c r="AF352" s="8">
        <v>10</v>
      </c>
      <c r="AG352" s="8">
        <v>12</v>
      </c>
      <c r="AH352" s="8">
        <v>5</v>
      </c>
      <c r="AI352" s="8"/>
      <c r="AJ352" s="8">
        <v>1747</v>
      </c>
      <c r="AK352" s="8"/>
      <c r="AL352" s="8"/>
    </row>
    <row r="353" spans="1:38" ht="15.75" x14ac:dyDescent="0.25">
      <c r="A353" s="59"/>
      <c r="B353" s="50"/>
      <c r="C353" s="50"/>
      <c r="D353" s="51"/>
      <c r="E353" s="7"/>
      <c r="F353" s="8"/>
      <c r="G353" s="8"/>
      <c r="H353" s="17"/>
      <c r="I353" s="8"/>
      <c r="J353" s="8"/>
      <c r="K353" s="8">
        <v>1794.52</v>
      </c>
      <c r="L353" s="8"/>
      <c r="M353" s="8"/>
      <c r="N353" s="8"/>
      <c r="O353" s="8"/>
      <c r="P353" s="8"/>
      <c r="Q353" s="8"/>
      <c r="R353" s="8"/>
      <c r="S353" s="8"/>
      <c r="T353" s="8">
        <v>12002</v>
      </c>
      <c r="U353" s="8"/>
      <c r="V353" s="8"/>
      <c r="W353" s="8"/>
      <c r="X353" s="8"/>
      <c r="Y353" s="8"/>
      <c r="Z353" s="8">
        <f>1553.81*Z352</f>
        <v>0</v>
      </c>
      <c r="AA353" s="8">
        <f>1553.81*AA352</f>
        <v>0</v>
      </c>
      <c r="AB353" s="8">
        <f>2039.2*AB352</f>
        <v>4078.4</v>
      </c>
      <c r="AC353" s="8">
        <f>1929.63*AC352</f>
        <v>0</v>
      </c>
      <c r="AD353" s="8">
        <f>3126.25*AD352</f>
        <v>0</v>
      </c>
      <c r="AE353" s="8">
        <f>1261.2*AE352</f>
        <v>5044.8</v>
      </c>
      <c r="AF353" s="8">
        <f>133.5*AF352</f>
        <v>1335</v>
      </c>
      <c r="AG353" s="8">
        <f>574.7*AG352</f>
        <v>6896.4000000000005</v>
      </c>
      <c r="AH353" s="8">
        <f>1479*AH352</f>
        <v>7395</v>
      </c>
      <c r="AI353" s="8"/>
      <c r="AJ353" s="8">
        <v>34938</v>
      </c>
      <c r="AK353" s="8">
        <v>26000</v>
      </c>
      <c r="AL353" s="8">
        <f>SUM(E353:AK353)</f>
        <v>99484.12</v>
      </c>
    </row>
    <row r="354" spans="1:38" ht="15.75" x14ac:dyDescent="0.25">
      <c r="A354" s="60">
        <v>176</v>
      </c>
      <c r="B354" s="48" t="s">
        <v>232</v>
      </c>
      <c r="C354" s="48"/>
      <c r="D354" s="49"/>
      <c r="E354" s="7"/>
      <c r="F354" s="24">
        <v>54.2</v>
      </c>
      <c r="G354" s="8"/>
      <c r="H354" s="17"/>
      <c r="I354" s="8"/>
      <c r="J354" s="8"/>
      <c r="K354" s="8">
        <v>33</v>
      </c>
      <c r="L354" s="8" t="s">
        <v>42</v>
      </c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>
        <v>5</v>
      </c>
      <c r="AG354" s="8">
        <v>5</v>
      </c>
      <c r="AH354" s="8">
        <v>1</v>
      </c>
      <c r="AI354" s="8"/>
      <c r="AJ354" s="8"/>
      <c r="AK354" s="8">
        <v>11000</v>
      </c>
      <c r="AL354" s="8"/>
    </row>
    <row r="355" spans="1:38" ht="15.75" x14ac:dyDescent="0.25">
      <c r="A355" s="60"/>
      <c r="B355" s="50"/>
      <c r="C355" s="50"/>
      <c r="D355" s="51"/>
      <c r="E355" s="7"/>
      <c r="F355" s="8">
        <v>65636.2</v>
      </c>
      <c r="G355" s="8"/>
      <c r="H355" s="17"/>
      <c r="I355" s="8"/>
      <c r="J355" s="8"/>
      <c r="K355" s="8">
        <v>3483.48</v>
      </c>
      <c r="L355" s="8">
        <v>133.72399999999999</v>
      </c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>
        <f>1553.81*Z354</f>
        <v>0</v>
      </c>
      <c r="AA355" s="8">
        <f>1553.81*AA354</f>
        <v>0</v>
      </c>
      <c r="AB355" s="8">
        <f>2039.2*AB354</f>
        <v>0</v>
      </c>
      <c r="AC355" s="8">
        <f>1929.63*AC354</f>
        <v>0</v>
      </c>
      <c r="AD355" s="8">
        <f>3126.25*AD354</f>
        <v>0</v>
      </c>
      <c r="AE355" s="8">
        <f>1261.2*AE354</f>
        <v>0</v>
      </c>
      <c r="AF355" s="8">
        <f>133.5*AF354</f>
        <v>667.5</v>
      </c>
      <c r="AG355" s="8">
        <f>574.7*AG354</f>
        <v>2873.5</v>
      </c>
      <c r="AH355" s="8">
        <f>1479*AH354</f>
        <v>1479</v>
      </c>
      <c r="AI355" s="8"/>
      <c r="AJ355" s="8"/>
      <c r="AK355" s="8"/>
      <c r="AL355" s="8"/>
    </row>
    <row r="356" spans="1:38" ht="15.75" x14ac:dyDescent="0.25">
      <c r="A356" s="58">
        <v>177</v>
      </c>
      <c r="B356" s="48" t="s">
        <v>233</v>
      </c>
      <c r="C356" s="48"/>
      <c r="D356" s="49"/>
      <c r="E356" s="7"/>
      <c r="F356" s="8"/>
      <c r="G356" s="8"/>
      <c r="H356" s="17"/>
      <c r="I356" s="8"/>
      <c r="J356" s="8"/>
      <c r="K356" s="8">
        <v>14</v>
      </c>
      <c r="L356" s="8">
        <v>1.2</v>
      </c>
      <c r="M356" s="8"/>
      <c r="N356" s="8"/>
      <c r="O356" s="8"/>
      <c r="P356" s="8"/>
      <c r="Q356" s="8"/>
      <c r="R356" s="8">
        <v>1</v>
      </c>
      <c r="S356" s="8">
        <v>2</v>
      </c>
      <c r="T356" s="8">
        <v>2</v>
      </c>
      <c r="U356" s="8"/>
      <c r="V356" s="8"/>
      <c r="W356" s="8"/>
      <c r="X356" s="8"/>
      <c r="Y356" s="8"/>
      <c r="Z356" s="8">
        <v>1.5</v>
      </c>
      <c r="AA356" s="8"/>
      <c r="AB356" s="8">
        <v>22</v>
      </c>
      <c r="AC356" s="8"/>
      <c r="AD356" s="8"/>
      <c r="AE356" s="8">
        <v>11</v>
      </c>
      <c r="AF356" s="8"/>
      <c r="AG356" s="8"/>
      <c r="AH356" s="8"/>
      <c r="AI356" s="8"/>
      <c r="AJ356" s="8"/>
      <c r="AK356" s="8"/>
      <c r="AL356" s="8"/>
    </row>
    <row r="357" spans="1:38" ht="15.75" x14ac:dyDescent="0.25">
      <c r="A357" s="59"/>
      <c r="B357" s="50"/>
      <c r="C357" s="50"/>
      <c r="D357" s="51"/>
      <c r="E357" s="7"/>
      <c r="F357" s="8"/>
      <c r="G357" s="8"/>
      <c r="H357" s="17"/>
      <c r="I357" s="8"/>
      <c r="J357" s="8"/>
      <c r="K357" s="8">
        <v>1477.84</v>
      </c>
      <c r="L357" s="8"/>
      <c r="M357" s="8"/>
      <c r="N357" s="8"/>
      <c r="O357" s="8"/>
      <c r="P357" s="8"/>
      <c r="Q357" s="8"/>
      <c r="R357" s="8">
        <v>15408</v>
      </c>
      <c r="S357" s="8">
        <v>9166</v>
      </c>
      <c r="T357" s="8">
        <v>12002</v>
      </c>
      <c r="U357" s="8"/>
      <c r="V357" s="8"/>
      <c r="W357" s="8"/>
      <c r="X357" s="8"/>
      <c r="Y357" s="8"/>
      <c r="Z357" s="8">
        <f>1553.81*Z356</f>
        <v>2330.7150000000001</v>
      </c>
      <c r="AA357" s="8">
        <f>1553.81*AA356</f>
        <v>0</v>
      </c>
      <c r="AB357" s="8">
        <f>2039.2*AB356</f>
        <v>44862.400000000001</v>
      </c>
      <c r="AC357" s="8">
        <f>1929.63*AC356</f>
        <v>0</v>
      </c>
      <c r="AD357" s="8">
        <f>3126.25*AD356</f>
        <v>0</v>
      </c>
      <c r="AE357" s="8">
        <f>1261.2*AE356</f>
        <v>13873.2</v>
      </c>
      <c r="AF357" s="8">
        <f>133.5*AF356</f>
        <v>0</v>
      </c>
      <c r="AG357" s="8">
        <f>574.7*AG356</f>
        <v>0</v>
      </c>
      <c r="AH357" s="8">
        <f>1479*AH356</f>
        <v>0</v>
      </c>
      <c r="AI357" s="8"/>
      <c r="AJ357" s="8"/>
      <c r="AK357" s="8">
        <v>13000</v>
      </c>
      <c r="AL357" s="8">
        <f>SUM(E357:AK357)</f>
        <v>112120.15499999998</v>
      </c>
    </row>
    <row r="358" spans="1:38" ht="15.75" x14ac:dyDescent="0.25">
      <c r="A358" s="58">
        <v>178</v>
      </c>
      <c r="B358" s="48" t="s">
        <v>234</v>
      </c>
      <c r="C358" s="48"/>
      <c r="D358" s="49"/>
      <c r="E358" s="7"/>
      <c r="F358" s="8"/>
      <c r="G358" s="8"/>
      <c r="H358" s="8"/>
      <c r="I358" s="8"/>
      <c r="J358" s="8"/>
      <c r="K358" s="8">
        <v>20</v>
      </c>
      <c r="L358" s="8" t="s">
        <v>42</v>
      </c>
      <c r="M358" s="8"/>
      <c r="N358" s="8">
        <v>3</v>
      </c>
      <c r="O358" s="8"/>
      <c r="P358" s="8"/>
      <c r="Q358" s="8">
        <v>0.2</v>
      </c>
      <c r="R358" s="8"/>
      <c r="S358" s="8"/>
      <c r="T358" s="8">
        <v>2</v>
      </c>
      <c r="U358" s="8"/>
      <c r="V358" s="8">
        <v>11</v>
      </c>
      <c r="W358" s="8"/>
      <c r="X358" s="8"/>
      <c r="Y358" s="8"/>
      <c r="Z358" s="8"/>
      <c r="AA358" s="8">
        <v>0.5</v>
      </c>
      <c r="AB358" s="8">
        <v>3</v>
      </c>
      <c r="AC358" s="8"/>
      <c r="AD358" s="8">
        <v>1</v>
      </c>
      <c r="AE358" s="8">
        <v>14</v>
      </c>
      <c r="AF358" s="8">
        <v>20</v>
      </c>
      <c r="AG358" s="8">
        <v>15</v>
      </c>
      <c r="AH358" s="8">
        <v>2</v>
      </c>
      <c r="AI358" s="8"/>
      <c r="AJ358" s="8"/>
      <c r="AK358" s="8"/>
      <c r="AL358" s="8"/>
    </row>
    <row r="359" spans="1:38" ht="15.75" x14ac:dyDescent="0.25">
      <c r="A359" s="59"/>
      <c r="B359" s="50"/>
      <c r="C359" s="50"/>
      <c r="D359" s="51"/>
      <c r="E359" s="7"/>
      <c r="F359" s="8"/>
      <c r="G359" s="8"/>
      <c r="H359" s="8"/>
      <c r="I359" s="8"/>
      <c r="J359" s="8"/>
      <c r="K359" s="8">
        <v>2111.1999999999998</v>
      </c>
      <c r="L359" s="15">
        <v>99.3</v>
      </c>
      <c r="M359" s="8"/>
      <c r="N359" s="8">
        <v>1179</v>
      </c>
      <c r="O359" s="8"/>
      <c r="P359" s="8"/>
      <c r="Q359" s="8">
        <v>17.510000000000002</v>
      </c>
      <c r="R359" s="8"/>
      <c r="S359" s="8"/>
      <c r="T359" s="8">
        <v>12002</v>
      </c>
      <c r="U359" s="8"/>
      <c r="V359" s="8">
        <v>8426</v>
      </c>
      <c r="W359" s="8"/>
      <c r="X359" s="8"/>
      <c r="Y359" s="8"/>
      <c r="Z359" s="8">
        <f>1553.81*Z358</f>
        <v>0</v>
      </c>
      <c r="AA359" s="8">
        <f>1553.81*AA358</f>
        <v>776.90499999999997</v>
      </c>
      <c r="AB359" s="8">
        <f>2039.2*AB358</f>
        <v>6117.6</v>
      </c>
      <c r="AC359" s="8">
        <f>1929.63*AC358</f>
        <v>0</v>
      </c>
      <c r="AD359" s="8">
        <f>3126.25*AD358</f>
        <v>3126.25</v>
      </c>
      <c r="AE359" s="8">
        <f>1261.2*AE358</f>
        <v>17656.8</v>
      </c>
      <c r="AF359" s="8">
        <f>133.5*AF358</f>
        <v>2670</v>
      </c>
      <c r="AG359" s="8">
        <f>574.7*AG358</f>
        <v>8620.5</v>
      </c>
      <c r="AH359" s="8">
        <f>1479*AH358</f>
        <v>2958</v>
      </c>
      <c r="AI359" s="8"/>
      <c r="AJ359" s="8"/>
      <c r="AK359" s="8">
        <v>40000</v>
      </c>
      <c r="AL359" s="8">
        <f>SUM(E359:AK359)</f>
        <v>105761.065</v>
      </c>
    </row>
    <row r="360" spans="1:38" ht="15.75" x14ac:dyDescent="0.25">
      <c r="A360" s="60">
        <v>179</v>
      </c>
      <c r="B360" s="48" t="s">
        <v>236</v>
      </c>
      <c r="C360" s="48"/>
      <c r="D360" s="49"/>
      <c r="E360" s="7"/>
      <c r="F360" s="8"/>
      <c r="G360" s="8"/>
      <c r="H360" s="8"/>
      <c r="I360" s="8"/>
      <c r="J360" s="8"/>
      <c r="K360" s="8">
        <v>16</v>
      </c>
      <c r="L360" s="8"/>
      <c r="M360" s="8"/>
      <c r="N360" s="8">
        <v>3.75</v>
      </c>
      <c r="O360" s="8"/>
      <c r="P360" s="8"/>
      <c r="Q360" s="8">
        <v>1</v>
      </c>
      <c r="R360" s="8"/>
      <c r="S360" s="8" t="s">
        <v>235</v>
      </c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>
        <v>5</v>
      </c>
      <c r="AH360" s="8">
        <v>1</v>
      </c>
      <c r="AI360" s="8"/>
      <c r="AJ360" s="8"/>
      <c r="AK360" s="8"/>
      <c r="AL360" s="8"/>
    </row>
    <row r="361" spans="1:38" ht="15.75" x14ac:dyDescent="0.25">
      <c r="A361" s="60"/>
      <c r="B361" s="50"/>
      <c r="C361" s="50"/>
      <c r="D361" s="51"/>
      <c r="E361" s="7"/>
      <c r="F361" s="8"/>
      <c r="G361" s="8"/>
      <c r="H361" s="8"/>
      <c r="I361" s="8"/>
      <c r="J361" s="8"/>
      <c r="K361" s="8">
        <v>1688.96</v>
      </c>
      <c r="L361" s="8"/>
      <c r="M361" s="8"/>
      <c r="N361" s="8">
        <v>1473.75</v>
      </c>
      <c r="O361" s="8"/>
      <c r="P361" s="8"/>
      <c r="Q361" s="8">
        <v>87.55</v>
      </c>
      <c r="R361" s="8"/>
      <c r="S361" s="8"/>
      <c r="T361" s="8"/>
      <c r="U361" s="8"/>
      <c r="V361" s="8"/>
      <c r="W361" s="8"/>
      <c r="X361" s="8"/>
      <c r="Y361" s="8"/>
      <c r="Z361" s="8">
        <f>1553.81*Z360</f>
        <v>0</v>
      </c>
      <c r="AA361" s="8">
        <f>1553.81*AA360</f>
        <v>0</v>
      </c>
      <c r="AB361" s="8">
        <f>2039.2*AB360</f>
        <v>0</v>
      </c>
      <c r="AC361" s="8">
        <f>1929.63*AC360</f>
        <v>0</v>
      </c>
      <c r="AD361" s="8">
        <f>3126.25*AD360</f>
        <v>0</v>
      </c>
      <c r="AE361" s="8">
        <f>1261.2*AE360</f>
        <v>0</v>
      </c>
      <c r="AF361" s="8">
        <f>133.5*AF360</f>
        <v>0</v>
      </c>
      <c r="AG361" s="8">
        <f>574.7*AG360</f>
        <v>2873.5</v>
      </c>
      <c r="AH361" s="8">
        <f>1479*AH360</f>
        <v>1479</v>
      </c>
      <c r="AI361" s="8"/>
      <c r="AJ361" s="8"/>
      <c r="AK361" s="8">
        <v>5000</v>
      </c>
      <c r="AL361" s="8">
        <f>SUM(E361:AK361)</f>
        <v>12602.76</v>
      </c>
    </row>
    <row r="362" spans="1:38" ht="15.75" x14ac:dyDescent="0.25">
      <c r="A362" s="58">
        <v>180</v>
      </c>
      <c r="B362" s="48" t="s">
        <v>237</v>
      </c>
      <c r="C362" s="48"/>
      <c r="D362" s="49"/>
      <c r="E362" s="7"/>
      <c r="F362" s="8"/>
      <c r="G362" s="8"/>
      <c r="H362" s="8"/>
      <c r="I362" s="8"/>
      <c r="J362" s="8"/>
      <c r="K362" s="8">
        <v>16.5</v>
      </c>
      <c r="L362" s="8"/>
      <c r="M362" s="8"/>
      <c r="N362" s="8"/>
      <c r="O362" s="8"/>
      <c r="P362" s="8"/>
      <c r="Q362" s="8"/>
      <c r="R362" s="8"/>
      <c r="S362" s="8"/>
      <c r="T362" s="8"/>
      <c r="U362" s="8">
        <v>1.2</v>
      </c>
      <c r="V362" s="8"/>
      <c r="W362" s="8"/>
      <c r="X362" s="8"/>
      <c r="Y362" s="8"/>
      <c r="Z362" s="8"/>
      <c r="AA362" s="8"/>
      <c r="AB362" s="8"/>
      <c r="AC362" s="8"/>
      <c r="AD362" s="8">
        <v>2</v>
      </c>
      <c r="AE362" s="8">
        <v>5</v>
      </c>
      <c r="AF362" s="8">
        <v>20</v>
      </c>
      <c r="AG362" s="8">
        <v>14</v>
      </c>
      <c r="AH362" s="8">
        <v>4</v>
      </c>
      <c r="AI362" s="8"/>
      <c r="AJ362" s="8"/>
      <c r="AK362" s="8"/>
      <c r="AL362" s="8"/>
    </row>
    <row r="363" spans="1:38" ht="15.75" x14ac:dyDescent="0.25">
      <c r="A363" s="59"/>
      <c r="B363" s="50"/>
      <c r="C363" s="50"/>
      <c r="D363" s="51"/>
      <c r="E363" s="7"/>
      <c r="F363" s="8"/>
      <c r="G363" s="8"/>
      <c r="H363" s="8"/>
      <c r="I363" s="8"/>
      <c r="J363" s="8"/>
      <c r="K363" s="8">
        <v>1741.74</v>
      </c>
      <c r="L363" s="8"/>
      <c r="M363" s="8"/>
      <c r="N363" s="8"/>
      <c r="O363" s="8"/>
      <c r="P363" s="8"/>
      <c r="Q363" s="8"/>
      <c r="R363" s="8"/>
      <c r="S363" s="8"/>
      <c r="T363" s="8"/>
      <c r="U363" s="8">
        <v>408.31200000000001</v>
      </c>
      <c r="V363" s="8"/>
      <c r="W363" s="8"/>
      <c r="X363" s="8"/>
      <c r="Y363" s="8"/>
      <c r="Z363" s="8">
        <f>1553.81*Z362</f>
        <v>0</v>
      </c>
      <c r="AA363" s="8">
        <f>1553.81*AA362</f>
        <v>0</v>
      </c>
      <c r="AB363" s="8">
        <f>2039.2*AB362</f>
        <v>0</v>
      </c>
      <c r="AC363" s="8">
        <f>1929.63*AC362</f>
        <v>0</v>
      </c>
      <c r="AD363" s="8">
        <f>3126.25*AD362</f>
        <v>6252.5</v>
      </c>
      <c r="AE363" s="8">
        <f>1261.2*AE362</f>
        <v>6306</v>
      </c>
      <c r="AF363" s="8">
        <f>133.5*AF362</f>
        <v>2670</v>
      </c>
      <c r="AG363" s="8">
        <f>574.7*AG362</f>
        <v>8045.8000000000011</v>
      </c>
      <c r="AH363" s="8">
        <f>1479*AH362</f>
        <v>5916</v>
      </c>
      <c r="AI363" s="8"/>
      <c r="AJ363" s="8"/>
      <c r="AK363" s="8">
        <v>20000</v>
      </c>
      <c r="AL363" s="8">
        <f>SUM(E363:AK363)</f>
        <v>51340.351999999999</v>
      </c>
    </row>
    <row r="364" spans="1:38" ht="15.75" x14ac:dyDescent="0.25">
      <c r="A364" s="58">
        <v>181</v>
      </c>
      <c r="B364" s="48" t="s">
        <v>238</v>
      </c>
      <c r="C364" s="48"/>
      <c r="D364" s="49"/>
      <c r="E364" s="7"/>
      <c r="F364" s="8"/>
      <c r="G364" s="8"/>
      <c r="H364" s="8"/>
      <c r="I364" s="8"/>
      <c r="J364" s="8"/>
      <c r="K364" s="8"/>
      <c r="L364" s="8"/>
      <c r="M364" s="8"/>
      <c r="N364" s="8">
        <v>3.88</v>
      </c>
      <c r="O364" s="8"/>
      <c r="P364" s="8"/>
      <c r="Q364" s="8"/>
      <c r="R364" s="8"/>
      <c r="S364" s="8"/>
      <c r="T364" s="8">
        <v>3</v>
      </c>
      <c r="U364" s="8">
        <v>1</v>
      </c>
      <c r="V364" s="8">
        <v>3</v>
      </c>
      <c r="W364" s="8"/>
      <c r="X364" s="8"/>
      <c r="Y364" s="8">
        <v>0.4</v>
      </c>
      <c r="Z364" s="8">
        <v>10</v>
      </c>
      <c r="AA364" s="8"/>
      <c r="AB364" s="8"/>
      <c r="AC364" s="8"/>
      <c r="AD364" s="8"/>
      <c r="AE364" s="8">
        <v>4</v>
      </c>
      <c r="AF364" s="8">
        <v>15</v>
      </c>
      <c r="AG364" s="8">
        <v>17</v>
      </c>
      <c r="AH364" s="8">
        <v>5</v>
      </c>
      <c r="AI364" s="8"/>
      <c r="AJ364" s="8"/>
      <c r="AK364" s="8"/>
      <c r="AL364" s="8"/>
    </row>
    <row r="365" spans="1:38" ht="15.75" x14ac:dyDescent="0.25">
      <c r="A365" s="59"/>
      <c r="B365" s="50"/>
      <c r="C365" s="50"/>
      <c r="D365" s="51"/>
      <c r="E365" s="7"/>
      <c r="F365" s="8"/>
      <c r="G365" s="8"/>
      <c r="H365" s="8"/>
      <c r="I365" s="8"/>
      <c r="J365" s="8"/>
      <c r="K365" s="8"/>
      <c r="L365" s="8"/>
      <c r="M365" s="8"/>
      <c r="N365" s="8">
        <v>1524.84</v>
      </c>
      <c r="O365" s="8"/>
      <c r="P365" s="8"/>
      <c r="Q365" s="8"/>
      <c r="R365" s="8"/>
      <c r="S365" s="8"/>
      <c r="T365" s="8">
        <v>18003</v>
      </c>
      <c r="U365" s="8">
        <v>340.26</v>
      </c>
      <c r="V365" s="8">
        <v>2298</v>
      </c>
      <c r="W365" s="8"/>
      <c r="X365" s="8"/>
      <c r="Y365" s="8">
        <v>383.6</v>
      </c>
      <c r="Z365" s="8">
        <f>1553.81*Z364</f>
        <v>15538.099999999999</v>
      </c>
      <c r="AA365" s="8">
        <f>1553.81*AA364</f>
        <v>0</v>
      </c>
      <c r="AB365" s="8">
        <f>2039.2*AB364</f>
        <v>0</v>
      </c>
      <c r="AC365" s="8">
        <f>1929.63*AC364</f>
        <v>0</v>
      </c>
      <c r="AD365" s="8">
        <f>3126.25*AD364</f>
        <v>0</v>
      </c>
      <c r="AE365" s="8">
        <f>1261.2*AE364</f>
        <v>5044.8</v>
      </c>
      <c r="AF365" s="8">
        <f>133.5*AF364</f>
        <v>2002.5</v>
      </c>
      <c r="AG365" s="8">
        <f>574.7*AG364</f>
        <v>9769.9000000000015</v>
      </c>
      <c r="AH365" s="8">
        <f>1479*AH364</f>
        <v>7395</v>
      </c>
      <c r="AI365" s="8"/>
      <c r="AJ365" s="8"/>
      <c r="AK365" s="8">
        <v>18000</v>
      </c>
      <c r="AL365" s="8">
        <f>SUM(E365:AK365)</f>
        <v>80300</v>
      </c>
    </row>
    <row r="366" spans="1:38" ht="15.75" x14ac:dyDescent="0.25">
      <c r="A366" s="60">
        <v>182</v>
      </c>
      <c r="B366" s="48" t="s">
        <v>240</v>
      </c>
      <c r="C366" s="48"/>
      <c r="D366" s="49"/>
      <c r="E366" s="7"/>
      <c r="F366" s="8"/>
      <c r="G366" s="8"/>
      <c r="H366" s="8"/>
      <c r="I366" s="8"/>
      <c r="J366" s="8"/>
      <c r="K366" s="8">
        <v>19</v>
      </c>
      <c r="L366" s="8" t="s">
        <v>42</v>
      </c>
      <c r="M366" s="8"/>
      <c r="N366" s="8">
        <v>3.75</v>
      </c>
      <c r="O366" s="8"/>
      <c r="P366" s="8"/>
      <c r="Q366" s="8"/>
      <c r="R366" s="8"/>
      <c r="S366" s="8" t="s">
        <v>239</v>
      </c>
      <c r="T366" s="8">
        <v>2</v>
      </c>
      <c r="U366" s="8">
        <v>0.3</v>
      </c>
      <c r="V366" s="8">
        <v>2.2999999999999998</v>
      </c>
      <c r="W366" s="8"/>
      <c r="X366" s="8"/>
      <c r="Y366" s="8"/>
      <c r="Z366" s="8"/>
      <c r="AA366" s="8"/>
      <c r="AB366" s="8"/>
      <c r="AC366" s="8"/>
      <c r="AD366" s="8"/>
      <c r="AE366" s="8"/>
      <c r="AF366" s="8">
        <v>15</v>
      </c>
      <c r="AG366" s="8">
        <v>13</v>
      </c>
      <c r="AH366" s="8">
        <v>2</v>
      </c>
      <c r="AI366" s="8"/>
      <c r="AJ366" s="8">
        <v>1752</v>
      </c>
      <c r="AK366" s="8"/>
      <c r="AL366" s="8"/>
    </row>
    <row r="367" spans="1:38" ht="15.75" x14ac:dyDescent="0.25">
      <c r="A367" s="60"/>
      <c r="B367" s="50"/>
      <c r="C367" s="50"/>
      <c r="D367" s="51"/>
      <c r="E367" s="7"/>
      <c r="F367" s="8"/>
      <c r="G367" s="8"/>
      <c r="H367" s="8"/>
      <c r="I367" s="8"/>
      <c r="J367" s="8"/>
      <c r="K367" s="8">
        <v>2005.64</v>
      </c>
      <c r="L367" s="8">
        <v>221.108</v>
      </c>
      <c r="M367" s="8"/>
      <c r="N367" s="8">
        <v>1473.75</v>
      </c>
      <c r="O367" s="8"/>
      <c r="P367" s="8"/>
      <c r="Q367" s="8"/>
      <c r="R367" s="8"/>
      <c r="S367" s="8">
        <v>6416.2</v>
      </c>
      <c r="T367" s="8">
        <v>12002</v>
      </c>
      <c r="U367" s="8">
        <v>102.078</v>
      </c>
      <c r="V367" s="8">
        <v>1761.8</v>
      </c>
      <c r="W367" s="8"/>
      <c r="X367" s="8"/>
      <c r="Y367" s="8"/>
      <c r="Z367" s="8">
        <f>1553.81*Z366</f>
        <v>0</v>
      </c>
      <c r="AA367" s="8">
        <f>1553.81*AA366</f>
        <v>0</v>
      </c>
      <c r="AB367" s="8">
        <f>2039.2*AB366</f>
        <v>0</v>
      </c>
      <c r="AC367" s="8">
        <f>1929.63*AC366</f>
        <v>0</v>
      </c>
      <c r="AD367" s="8">
        <f>3126.25*AD366</f>
        <v>0</v>
      </c>
      <c r="AE367" s="8">
        <f>1261.2*AE366</f>
        <v>0</v>
      </c>
      <c r="AF367" s="8">
        <f>133.5*AF366</f>
        <v>2002.5</v>
      </c>
      <c r="AG367" s="8">
        <f>574.7*AG366</f>
        <v>7471.1</v>
      </c>
      <c r="AH367" s="8">
        <f>1479*AH366</f>
        <v>2958</v>
      </c>
      <c r="AI367" s="8"/>
      <c r="AJ367" s="8">
        <v>35046</v>
      </c>
      <c r="AK367" s="8">
        <v>25500</v>
      </c>
      <c r="AL367" s="8">
        <f>SUM(E367:AK367)</f>
        <v>96960.176000000007</v>
      </c>
    </row>
    <row r="368" spans="1:38" ht="15.75" x14ac:dyDescent="0.25">
      <c r="A368" s="58">
        <v>183</v>
      </c>
      <c r="B368" s="48" t="s">
        <v>241</v>
      </c>
      <c r="C368" s="48"/>
      <c r="D368" s="49"/>
      <c r="E368" s="7"/>
      <c r="F368" s="8"/>
      <c r="G368" s="8"/>
      <c r="H368" s="8"/>
      <c r="I368" s="8"/>
      <c r="J368" s="8"/>
      <c r="K368" s="8"/>
      <c r="L368" s="8"/>
      <c r="M368" s="8"/>
      <c r="N368" s="8">
        <v>4.5</v>
      </c>
      <c r="O368" s="8">
        <v>9</v>
      </c>
      <c r="P368" s="8"/>
      <c r="Q368" s="8"/>
      <c r="R368" s="8"/>
      <c r="S368" s="8"/>
      <c r="T368" s="8"/>
      <c r="U368" s="8">
        <v>2</v>
      </c>
      <c r="V368" s="8">
        <v>10</v>
      </c>
      <c r="W368" s="8"/>
      <c r="X368" s="8"/>
      <c r="Y368" s="8">
        <v>0.5</v>
      </c>
      <c r="Z368" s="8"/>
      <c r="AA368" s="8"/>
      <c r="AB368" s="8">
        <v>1</v>
      </c>
      <c r="AC368" s="8"/>
      <c r="AD368" s="8"/>
      <c r="AE368" s="8">
        <v>10</v>
      </c>
      <c r="AF368" s="8">
        <v>10</v>
      </c>
      <c r="AG368" s="8">
        <v>5</v>
      </c>
      <c r="AH368" s="8">
        <v>2</v>
      </c>
      <c r="AI368" s="8"/>
      <c r="AJ368" s="8"/>
      <c r="AK368" s="8"/>
      <c r="AL368" s="8"/>
    </row>
    <row r="369" spans="1:38" ht="15.75" x14ac:dyDescent="0.25">
      <c r="A369" s="59"/>
      <c r="B369" s="50"/>
      <c r="C369" s="50"/>
      <c r="D369" s="51"/>
      <c r="E369" s="7"/>
      <c r="F369" s="8"/>
      <c r="G369" s="8"/>
      <c r="H369" s="8"/>
      <c r="I369" s="8"/>
      <c r="J369" s="8"/>
      <c r="K369" s="8"/>
      <c r="L369" s="8"/>
      <c r="M369" s="8"/>
      <c r="N369" s="8">
        <v>1768.5</v>
      </c>
      <c r="O369" s="8">
        <v>3535.92</v>
      </c>
      <c r="P369" s="8"/>
      <c r="Q369" s="8"/>
      <c r="R369" s="8"/>
      <c r="S369" s="8"/>
      <c r="T369" s="8"/>
      <c r="U369" s="8">
        <v>680.52</v>
      </c>
      <c r="V369" s="8">
        <v>7660</v>
      </c>
      <c r="W369" s="8"/>
      <c r="X369" s="8"/>
      <c r="Y369" s="8">
        <v>479.5</v>
      </c>
      <c r="Z369" s="8">
        <f>1553.81*Z368</f>
        <v>0</v>
      </c>
      <c r="AA369" s="8">
        <f>1553.81*AA368</f>
        <v>0</v>
      </c>
      <c r="AB369" s="8">
        <f>2039.2*AB368</f>
        <v>2039.2</v>
      </c>
      <c r="AC369" s="8">
        <f>1929.63*AC368</f>
        <v>0</v>
      </c>
      <c r="AD369" s="8">
        <f>3126.25*AD368</f>
        <v>0</v>
      </c>
      <c r="AE369" s="8">
        <f>1261.2*AE368</f>
        <v>12612</v>
      </c>
      <c r="AF369" s="8">
        <f>133.5*AF368</f>
        <v>1335</v>
      </c>
      <c r="AG369" s="8">
        <f>574.7*AG368</f>
        <v>2873.5</v>
      </c>
      <c r="AH369" s="8">
        <f>1479*AH368</f>
        <v>2958</v>
      </c>
      <c r="AI369" s="8"/>
      <c r="AJ369" s="8"/>
      <c r="AK369" s="8">
        <v>25000</v>
      </c>
      <c r="AL369" s="8">
        <f>SUM(E369:AK369)</f>
        <v>60942.14</v>
      </c>
    </row>
    <row r="370" spans="1:38" ht="15.75" x14ac:dyDescent="0.25">
      <c r="A370" s="58">
        <v>184</v>
      </c>
      <c r="B370" s="48" t="s">
        <v>243</v>
      </c>
      <c r="C370" s="48"/>
      <c r="D370" s="49"/>
      <c r="E370" s="7">
        <v>2.5</v>
      </c>
      <c r="F370" s="8"/>
      <c r="G370" s="8"/>
      <c r="H370" s="8"/>
      <c r="I370" s="8"/>
      <c r="J370" s="8"/>
      <c r="K370" s="8">
        <v>18</v>
      </c>
      <c r="L370" s="8" t="s">
        <v>242</v>
      </c>
      <c r="M370" s="8"/>
      <c r="N370" s="8">
        <v>5.85</v>
      </c>
      <c r="O370" s="8">
        <v>3</v>
      </c>
      <c r="P370" s="8"/>
      <c r="Q370" s="8">
        <v>1</v>
      </c>
      <c r="R370" s="8">
        <v>1</v>
      </c>
      <c r="S370" s="8"/>
      <c r="T370" s="8"/>
      <c r="U370" s="8">
        <v>1</v>
      </c>
      <c r="V370" s="8"/>
      <c r="W370" s="8"/>
      <c r="X370" s="8"/>
      <c r="Y370" s="8"/>
      <c r="Z370" s="8"/>
      <c r="AA370" s="8"/>
      <c r="AB370" s="8">
        <v>2</v>
      </c>
      <c r="AC370" s="8">
        <v>5</v>
      </c>
      <c r="AD370" s="8"/>
      <c r="AE370" s="8">
        <v>9</v>
      </c>
      <c r="AF370" s="8">
        <v>20</v>
      </c>
      <c r="AG370" s="8">
        <v>18</v>
      </c>
      <c r="AH370" s="8">
        <v>2</v>
      </c>
      <c r="AI370" s="8"/>
      <c r="AJ370" s="8"/>
      <c r="AK370" s="8"/>
      <c r="AL370" s="8"/>
    </row>
    <row r="371" spans="1:38" ht="15.75" x14ac:dyDescent="0.25">
      <c r="A371" s="59"/>
      <c r="B371" s="50"/>
      <c r="C371" s="50"/>
      <c r="D371" s="51"/>
      <c r="E371" s="7">
        <v>537.5</v>
      </c>
      <c r="F371" s="8"/>
      <c r="G371" s="8"/>
      <c r="H371" s="8"/>
      <c r="I371" s="8"/>
      <c r="J371" s="8"/>
      <c r="K371" s="8">
        <v>1900.08</v>
      </c>
      <c r="L371" s="8">
        <v>587.45299999999997</v>
      </c>
      <c r="M371" s="8"/>
      <c r="N371" s="8">
        <v>2299.0500000000002</v>
      </c>
      <c r="O371" s="8">
        <v>1178.6400000000001</v>
      </c>
      <c r="P371" s="8"/>
      <c r="Q371" s="8">
        <v>87.55</v>
      </c>
      <c r="R371" s="8">
        <v>15408</v>
      </c>
      <c r="S371" s="8"/>
      <c r="T371" s="8"/>
      <c r="U371" s="8">
        <v>340.26</v>
      </c>
      <c r="V371" s="8"/>
      <c r="W371" s="8"/>
      <c r="X371" s="8"/>
      <c r="Y371" s="8"/>
      <c r="Z371" s="8">
        <f>1553.81*Z370</f>
        <v>0</v>
      </c>
      <c r="AA371" s="8">
        <f>1553.81*AA370</f>
        <v>0</v>
      </c>
      <c r="AB371" s="8">
        <f>2039.2*AB370</f>
        <v>4078.4</v>
      </c>
      <c r="AC371" s="8">
        <f>1929.63*AC370</f>
        <v>9648.1500000000015</v>
      </c>
      <c r="AD371" s="8">
        <f>3126.25*AD370</f>
        <v>0</v>
      </c>
      <c r="AE371" s="8">
        <f>1261.2*AE370</f>
        <v>11350.800000000001</v>
      </c>
      <c r="AF371" s="8">
        <f>133.5*AF370</f>
        <v>2670</v>
      </c>
      <c r="AG371" s="8">
        <f>574.7*AG370</f>
        <v>10344.6</v>
      </c>
      <c r="AH371" s="8">
        <f>1479*AH370</f>
        <v>2958</v>
      </c>
      <c r="AI371" s="8"/>
      <c r="AJ371" s="8"/>
      <c r="AK371" s="8">
        <v>38370</v>
      </c>
      <c r="AL371" s="8">
        <f>SUM(E371:AK371)</f>
        <v>101758.48300000001</v>
      </c>
    </row>
    <row r="372" spans="1:38" ht="15.75" x14ac:dyDescent="0.25">
      <c r="A372" s="60">
        <v>185</v>
      </c>
      <c r="B372" s="48" t="s">
        <v>244</v>
      </c>
      <c r="C372" s="48"/>
      <c r="D372" s="49"/>
      <c r="E372" s="7"/>
      <c r="F372" s="8"/>
      <c r="G372" s="8"/>
      <c r="H372" s="8"/>
      <c r="I372" s="8"/>
      <c r="J372" s="8"/>
      <c r="K372" s="8">
        <v>16.5</v>
      </c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>
        <v>1</v>
      </c>
      <c r="AI372" s="8"/>
      <c r="AJ372" s="8">
        <v>651</v>
      </c>
      <c r="AK372" s="8"/>
      <c r="AL372" s="8"/>
    </row>
    <row r="373" spans="1:38" ht="15.75" x14ac:dyDescent="0.25">
      <c r="A373" s="60"/>
      <c r="B373" s="50"/>
      <c r="C373" s="50"/>
      <c r="D373" s="51"/>
      <c r="E373" s="7"/>
      <c r="F373" s="8"/>
      <c r="G373" s="8"/>
      <c r="H373" s="8"/>
      <c r="I373" s="8"/>
      <c r="J373" s="8"/>
      <c r="K373" s="8">
        <v>1741.74</v>
      </c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>
        <f>1553.81*Z372</f>
        <v>0</v>
      </c>
      <c r="AA373" s="8">
        <f>1553.81*AA372</f>
        <v>0</v>
      </c>
      <c r="AB373" s="8">
        <f>2039.2*AB372</f>
        <v>0</v>
      </c>
      <c r="AC373" s="8">
        <f>1929.63*AC372</f>
        <v>0</v>
      </c>
      <c r="AD373" s="8">
        <f>3126.25*AD372</f>
        <v>0</v>
      </c>
      <c r="AE373" s="8">
        <f>1261.2*AE372</f>
        <v>0</v>
      </c>
      <c r="AF373" s="8">
        <f>133.5*AF372</f>
        <v>0</v>
      </c>
      <c r="AG373" s="8">
        <f>574.7*AG372</f>
        <v>0</v>
      </c>
      <c r="AH373" s="8">
        <f>1479*AH372</f>
        <v>1479</v>
      </c>
      <c r="AI373" s="8"/>
      <c r="AJ373" s="8">
        <v>13014</v>
      </c>
      <c r="AK373" s="8">
        <v>5000</v>
      </c>
      <c r="AL373" s="8">
        <f>SUM(E373:AK373)</f>
        <v>21234.739999999998</v>
      </c>
    </row>
    <row r="374" spans="1:38" ht="15.75" x14ac:dyDescent="0.25">
      <c r="A374" s="58">
        <v>186</v>
      </c>
      <c r="B374" s="48" t="s">
        <v>245</v>
      </c>
      <c r="C374" s="48"/>
      <c r="D374" s="49"/>
      <c r="E374" s="7">
        <v>3</v>
      </c>
      <c r="F374" s="8"/>
      <c r="G374" s="8"/>
      <c r="H374" s="8"/>
      <c r="I374" s="8"/>
      <c r="J374" s="8"/>
      <c r="K374" s="8"/>
      <c r="L374" s="8" t="s">
        <v>55</v>
      </c>
      <c r="M374" s="8">
        <v>6</v>
      </c>
      <c r="N374" s="8">
        <v>4</v>
      </c>
      <c r="O374" s="8"/>
      <c r="P374" s="8"/>
      <c r="Q374" s="8">
        <v>0.7</v>
      </c>
      <c r="R374" s="8"/>
      <c r="S374" s="8"/>
      <c r="T374" s="8"/>
      <c r="U374" s="8"/>
      <c r="V374" s="8">
        <v>2</v>
      </c>
      <c r="W374" s="8"/>
      <c r="X374" s="8"/>
      <c r="Y374" s="8"/>
      <c r="Z374" s="8"/>
      <c r="AA374" s="8"/>
      <c r="AB374" s="8"/>
      <c r="AC374" s="8"/>
      <c r="AD374" s="8"/>
      <c r="AE374" s="8"/>
      <c r="AF374" s="8">
        <v>5</v>
      </c>
      <c r="AG374" s="8">
        <v>5</v>
      </c>
      <c r="AH374" s="8">
        <v>1</v>
      </c>
      <c r="AI374" s="8"/>
      <c r="AJ374" s="8"/>
      <c r="AK374" s="8"/>
      <c r="AL374" s="8"/>
    </row>
    <row r="375" spans="1:38" ht="15.75" x14ac:dyDescent="0.25">
      <c r="A375" s="59"/>
      <c r="B375" s="50"/>
      <c r="C375" s="50"/>
      <c r="D375" s="51"/>
      <c r="E375" s="7">
        <v>645</v>
      </c>
      <c r="F375" s="8"/>
      <c r="G375" s="8"/>
      <c r="H375" s="8"/>
      <c r="I375" s="8"/>
      <c r="J375" s="8"/>
      <c r="K375" s="8"/>
      <c r="L375" s="23">
        <f>124.456+124.456+121.808</f>
        <v>370.72</v>
      </c>
      <c r="M375" s="8"/>
      <c r="N375" s="8">
        <v>1572</v>
      </c>
      <c r="O375" s="8"/>
      <c r="P375" s="8"/>
      <c r="Q375" s="8">
        <v>61.284999999999997</v>
      </c>
      <c r="R375" s="8"/>
      <c r="S375" s="8"/>
      <c r="T375" s="8"/>
      <c r="U375" s="8"/>
      <c r="V375" s="8">
        <v>1532</v>
      </c>
      <c r="W375" s="8"/>
      <c r="X375" s="8"/>
      <c r="Y375" s="8"/>
      <c r="Z375" s="8">
        <f>1553.81*Z374</f>
        <v>0</v>
      </c>
      <c r="AA375" s="8">
        <f>1553.81*AA374</f>
        <v>0</v>
      </c>
      <c r="AB375" s="8">
        <f>2039.2*AB374</f>
        <v>0</v>
      </c>
      <c r="AC375" s="8">
        <f>1929.63*AC374</f>
        <v>0</v>
      </c>
      <c r="AD375" s="8">
        <f>3126.25*AD374</f>
        <v>0</v>
      </c>
      <c r="AE375" s="8">
        <f>1261.2*AE374</f>
        <v>0</v>
      </c>
      <c r="AF375" s="8">
        <f>133.5*AF374</f>
        <v>667.5</v>
      </c>
      <c r="AG375" s="8">
        <f>574.7*AG374</f>
        <v>2873.5</v>
      </c>
      <c r="AH375" s="8">
        <f>1479*AH374</f>
        <v>1479</v>
      </c>
      <c r="AI375" s="8"/>
      <c r="AJ375" s="8"/>
      <c r="AK375" s="8">
        <v>24300</v>
      </c>
      <c r="AL375" s="8">
        <f>SUM(E375:AK375)</f>
        <v>33501.005000000005</v>
      </c>
    </row>
    <row r="376" spans="1:38" ht="15.75" x14ac:dyDescent="0.25">
      <c r="A376" s="58">
        <v>187</v>
      </c>
      <c r="B376" s="48" t="s">
        <v>246</v>
      </c>
      <c r="C376" s="48"/>
      <c r="D376" s="49"/>
      <c r="E376" s="16"/>
      <c r="F376" s="17"/>
      <c r="G376" s="17"/>
      <c r="H376" s="17"/>
      <c r="I376" s="17"/>
      <c r="J376" s="17"/>
      <c r="K376" s="17">
        <v>23</v>
      </c>
      <c r="L376" s="17"/>
      <c r="M376" s="17"/>
      <c r="N376" s="17"/>
      <c r="O376" s="17"/>
      <c r="P376" s="17"/>
      <c r="Q376" s="8">
        <v>1</v>
      </c>
      <c r="R376" s="17"/>
      <c r="S376" s="17"/>
      <c r="T376" s="17"/>
      <c r="U376" s="17"/>
      <c r="V376" s="17"/>
      <c r="W376" s="17"/>
      <c r="X376" s="17"/>
      <c r="Y376" s="17"/>
      <c r="Z376" s="8"/>
      <c r="AA376" s="8"/>
      <c r="AB376" s="8"/>
      <c r="AC376" s="8"/>
      <c r="AD376" s="8"/>
      <c r="AE376" s="8">
        <v>3</v>
      </c>
      <c r="AF376" s="17">
        <v>10</v>
      </c>
      <c r="AG376" s="17">
        <v>2</v>
      </c>
      <c r="AH376" s="17">
        <v>2</v>
      </c>
      <c r="AI376" s="17"/>
      <c r="AJ376" s="17">
        <v>533</v>
      </c>
      <c r="AK376" s="17"/>
      <c r="AL376" s="17"/>
    </row>
    <row r="377" spans="1:38" ht="15.75" x14ac:dyDescent="0.25">
      <c r="A377" s="59"/>
      <c r="B377" s="50"/>
      <c r="C377" s="50"/>
      <c r="D377" s="51"/>
      <c r="E377" s="16"/>
      <c r="F377" s="17"/>
      <c r="G377" s="17"/>
      <c r="H377" s="17"/>
      <c r="I377" s="17"/>
      <c r="J377" s="17"/>
      <c r="K377" s="17">
        <v>2427.88</v>
      </c>
      <c r="L377" s="17"/>
      <c r="M377" s="17"/>
      <c r="N377" s="17"/>
      <c r="O377" s="17"/>
      <c r="P377" s="17"/>
      <c r="Q377" s="8">
        <v>87.55</v>
      </c>
      <c r="R377" s="17"/>
      <c r="S377" s="17"/>
      <c r="T377" s="17"/>
      <c r="U377" s="17"/>
      <c r="V377" s="17"/>
      <c r="W377" s="17"/>
      <c r="X377" s="17"/>
      <c r="Y377" s="17"/>
      <c r="Z377" s="8">
        <f>1553.81*Z376</f>
        <v>0</v>
      </c>
      <c r="AA377" s="8">
        <f>1553.81*AA376</f>
        <v>0</v>
      </c>
      <c r="AB377" s="8">
        <f>2039.2*AB376</f>
        <v>0</v>
      </c>
      <c r="AC377" s="8">
        <f>1929.63*AC376</f>
        <v>0</v>
      </c>
      <c r="AD377" s="8">
        <f>3126.25*AD376</f>
        <v>0</v>
      </c>
      <c r="AE377" s="8">
        <f>1261.2*AE376</f>
        <v>3783.6000000000004</v>
      </c>
      <c r="AF377" s="8">
        <f>133.5*AF376</f>
        <v>1335</v>
      </c>
      <c r="AG377" s="8">
        <f>574.7*AG376</f>
        <v>1149.4000000000001</v>
      </c>
      <c r="AH377" s="8">
        <f>1479*AH376</f>
        <v>2958</v>
      </c>
      <c r="AI377" s="17"/>
      <c r="AJ377" s="17">
        <v>10665</v>
      </c>
      <c r="AK377" s="17">
        <v>6100</v>
      </c>
      <c r="AL377" s="17">
        <f>SUM(E377:AK377)</f>
        <v>28506.43</v>
      </c>
    </row>
    <row r="378" spans="1:38" ht="15.75" x14ac:dyDescent="0.25">
      <c r="A378" s="60">
        <v>188</v>
      </c>
      <c r="B378" s="48" t="s">
        <v>247</v>
      </c>
      <c r="C378" s="48"/>
      <c r="D378" s="49"/>
      <c r="E378" s="7">
        <v>5</v>
      </c>
      <c r="F378" s="11"/>
      <c r="G378" s="8"/>
      <c r="H378" s="8"/>
      <c r="I378" s="8"/>
      <c r="J378" s="8"/>
      <c r="K378" s="8"/>
      <c r="L378" s="8" t="s">
        <v>42</v>
      </c>
      <c r="M378" s="8">
        <v>25</v>
      </c>
      <c r="N378" s="8">
        <v>3</v>
      </c>
      <c r="O378" s="8"/>
      <c r="P378" s="8"/>
      <c r="Q378" s="8"/>
      <c r="R378" s="8"/>
      <c r="S378" s="8"/>
      <c r="T378" s="8">
        <v>2</v>
      </c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>
        <v>5</v>
      </c>
      <c r="AG378" s="8">
        <v>4</v>
      </c>
      <c r="AH378" s="8">
        <v>1</v>
      </c>
      <c r="AI378" s="8"/>
      <c r="AJ378" s="8"/>
      <c r="AK378" s="8"/>
      <c r="AL378" s="8"/>
    </row>
    <row r="379" spans="1:38" ht="15.75" x14ac:dyDescent="0.25">
      <c r="A379" s="60"/>
      <c r="B379" s="50"/>
      <c r="C379" s="50"/>
      <c r="D379" s="51"/>
      <c r="E379" s="7">
        <v>2940</v>
      </c>
      <c r="F379" s="8"/>
      <c r="G379" s="8"/>
      <c r="H379" s="8"/>
      <c r="I379" s="8"/>
      <c r="J379" s="8"/>
      <c r="K379" s="8"/>
      <c r="L379" s="8">
        <v>119944</v>
      </c>
      <c r="M379" s="8"/>
      <c r="N379" s="8">
        <v>1179</v>
      </c>
      <c r="O379" s="8"/>
      <c r="P379" s="8"/>
      <c r="Q379" s="8"/>
      <c r="R379" s="8"/>
      <c r="S379" s="8"/>
      <c r="T379" s="8">
        <v>12002</v>
      </c>
      <c r="U379" s="8"/>
      <c r="V379" s="8"/>
      <c r="W379" s="8"/>
      <c r="X379" s="8"/>
      <c r="Y379" s="8"/>
      <c r="Z379" s="8">
        <f>1553.81*Z378</f>
        <v>0</v>
      </c>
      <c r="AA379" s="8">
        <f>1553.81*AA378</f>
        <v>0</v>
      </c>
      <c r="AB379" s="8">
        <f>2039.2*AB378</f>
        <v>0</v>
      </c>
      <c r="AC379" s="8">
        <f>1929.63*AC378</f>
        <v>0</v>
      </c>
      <c r="AD379" s="8">
        <f>3126.25*AD378</f>
        <v>0</v>
      </c>
      <c r="AE379" s="8">
        <f>1261.2*AE378</f>
        <v>0</v>
      </c>
      <c r="AF379" s="8">
        <f>133.5*AF378</f>
        <v>667.5</v>
      </c>
      <c r="AG379" s="8">
        <f>574.7*AG378</f>
        <v>2298.8000000000002</v>
      </c>
      <c r="AH379" s="8">
        <f>1479*AH378</f>
        <v>1479</v>
      </c>
      <c r="AI379" s="8"/>
      <c r="AJ379" s="8"/>
      <c r="AK379" s="8">
        <v>29500</v>
      </c>
      <c r="AL379" s="8">
        <f>SUM(E379:AK379)</f>
        <v>170010.3</v>
      </c>
    </row>
    <row r="380" spans="1:38" ht="15.75" x14ac:dyDescent="0.25">
      <c r="A380" s="58">
        <v>189</v>
      </c>
      <c r="B380" s="48" t="s">
        <v>248</v>
      </c>
      <c r="C380" s="48"/>
      <c r="D380" s="49"/>
      <c r="E380" s="7">
        <v>3</v>
      </c>
      <c r="F380" s="11"/>
      <c r="G380" s="8"/>
      <c r="H380" s="8"/>
      <c r="I380" s="8"/>
      <c r="J380" s="8"/>
      <c r="K380" s="8"/>
      <c r="L380" s="8"/>
      <c r="M380" s="8"/>
      <c r="N380" s="8">
        <v>5</v>
      </c>
      <c r="O380" s="8"/>
      <c r="P380" s="8"/>
      <c r="Q380" s="8">
        <v>5</v>
      </c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>
        <v>15</v>
      </c>
      <c r="AG380" s="8">
        <v>18</v>
      </c>
      <c r="AH380" s="8">
        <v>5</v>
      </c>
      <c r="AI380" s="8"/>
      <c r="AJ380" s="8"/>
      <c r="AK380" s="8"/>
      <c r="AL380" s="8"/>
    </row>
    <row r="381" spans="1:38" ht="15.75" x14ac:dyDescent="0.25">
      <c r="A381" s="59"/>
      <c r="B381" s="50"/>
      <c r="C381" s="50"/>
      <c r="D381" s="51"/>
      <c r="E381" s="7">
        <v>645</v>
      </c>
      <c r="F381" s="8"/>
      <c r="G381" s="8"/>
      <c r="H381" s="8"/>
      <c r="I381" s="8"/>
      <c r="J381" s="8"/>
      <c r="K381" s="8"/>
      <c r="L381" s="8"/>
      <c r="M381" s="8"/>
      <c r="N381" s="8">
        <v>1965</v>
      </c>
      <c r="O381" s="8"/>
      <c r="P381" s="8"/>
      <c r="Q381" s="8">
        <v>2515</v>
      </c>
      <c r="R381" s="8"/>
      <c r="S381" s="8"/>
      <c r="T381" s="8"/>
      <c r="U381" s="8"/>
      <c r="V381" s="8"/>
      <c r="W381" s="8"/>
      <c r="X381" s="8"/>
      <c r="Y381" s="8"/>
      <c r="Z381" s="8">
        <f>1553.81*Z380</f>
        <v>0</v>
      </c>
      <c r="AA381" s="8">
        <f>1553.81*AA380</f>
        <v>0</v>
      </c>
      <c r="AB381" s="8">
        <f>2039.2*AB380</f>
        <v>0</v>
      </c>
      <c r="AC381" s="8">
        <f>1929.63*AC380</f>
        <v>0</v>
      </c>
      <c r="AD381" s="8">
        <f>3126.25*AD380</f>
        <v>0</v>
      </c>
      <c r="AE381" s="8">
        <f>1261.2*AE380</f>
        <v>0</v>
      </c>
      <c r="AF381" s="8">
        <f>133.5*AF380</f>
        <v>2002.5</v>
      </c>
      <c r="AG381" s="8">
        <f>574.7*AG380</f>
        <v>10344.6</v>
      </c>
      <c r="AH381" s="8">
        <f>1479*AH380</f>
        <v>7395</v>
      </c>
      <c r="AI381" s="8"/>
      <c r="AJ381" s="8"/>
      <c r="AK381" s="8">
        <v>29150</v>
      </c>
      <c r="AL381" s="8">
        <f>SUM(E381:AK381)</f>
        <v>54017.1</v>
      </c>
    </row>
    <row r="382" spans="1:38" ht="15.75" x14ac:dyDescent="0.25">
      <c r="A382" s="58">
        <v>190</v>
      </c>
      <c r="B382" s="48" t="s">
        <v>250</v>
      </c>
      <c r="C382" s="48"/>
      <c r="D382" s="49"/>
      <c r="E382" s="7"/>
      <c r="F382" s="11"/>
      <c r="G382" s="8"/>
      <c r="H382" s="8"/>
      <c r="I382" s="8"/>
      <c r="J382" s="8"/>
      <c r="K382" s="8"/>
      <c r="L382" s="8" t="s">
        <v>249</v>
      </c>
      <c r="M382" s="8"/>
      <c r="N382" s="8"/>
      <c r="O382" s="8">
        <v>5</v>
      </c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>
        <v>3</v>
      </c>
      <c r="AC382" s="8"/>
      <c r="AD382" s="8"/>
      <c r="AE382" s="8"/>
      <c r="AF382" s="8">
        <v>20</v>
      </c>
      <c r="AG382" s="8">
        <v>22</v>
      </c>
      <c r="AH382" s="8">
        <v>5</v>
      </c>
      <c r="AI382" s="8"/>
      <c r="AJ382" s="8"/>
      <c r="AK382" s="8"/>
      <c r="AL382" s="8"/>
    </row>
    <row r="383" spans="1:38" ht="15.75" x14ac:dyDescent="0.25">
      <c r="A383" s="59"/>
      <c r="B383" s="50"/>
      <c r="C383" s="50"/>
      <c r="D383" s="51"/>
      <c r="E383" s="7"/>
      <c r="F383" s="8"/>
      <c r="G383" s="8"/>
      <c r="H383" s="8"/>
      <c r="I383" s="8"/>
      <c r="J383" s="8"/>
      <c r="K383" s="8"/>
      <c r="L383" s="8">
        <v>125396</v>
      </c>
      <c r="M383" s="8"/>
      <c r="N383" s="8"/>
      <c r="O383" s="8">
        <v>11395</v>
      </c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>
        <f>1553.81*Z382</f>
        <v>0</v>
      </c>
      <c r="AA383" s="8">
        <f>1553.81*AA382</f>
        <v>0</v>
      </c>
      <c r="AB383" s="8">
        <f>2039.2*AB382</f>
        <v>6117.6</v>
      </c>
      <c r="AC383" s="8">
        <f>1929.63*AC382</f>
        <v>0</v>
      </c>
      <c r="AD383" s="8">
        <f>3126.25*AD382</f>
        <v>0</v>
      </c>
      <c r="AE383" s="8">
        <f>1261.2*AE382</f>
        <v>0</v>
      </c>
      <c r="AF383" s="8">
        <f>133.5*AF382</f>
        <v>2670</v>
      </c>
      <c r="AG383" s="8">
        <f>574.7*AG382</f>
        <v>12643.400000000001</v>
      </c>
      <c r="AH383" s="8">
        <f>1479*AH382</f>
        <v>7395</v>
      </c>
      <c r="AI383" s="8"/>
      <c r="AJ383" s="8"/>
      <c r="AK383" s="8">
        <v>31560</v>
      </c>
      <c r="AL383" s="8">
        <f>SUM(E383:AK383)</f>
        <v>197177</v>
      </c>
    </row>
    <row r="384" spans="1:38" ht="15.75" x14ac:dyDescent="0.25">
      <c r="A384" s="60">
        <v>191</v>
      </c>
      <c r="B384" s="48" t="s">
        <v>251</v>
      </c>
      <c r="C384" s="48"/>
      <c r="D384" s="49"/>
      <c r="E384" s="7">
        <v>4</v>
      </c>
      <c r="F384" s="11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>
        <v>1</v>
      </c>
      <c r="U384" s="8">
        <v>1</v>
      </c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>
        <v>10</v>
      </c>
      <c r="AG384" s="8">
        <v>3</v>
      </c>
      <c r="AH384" s="8">
        <v>1</v>
      </c>
      <c r="AI384" s="8"/>
      <c r="AJ384" s="8"/>
      <c r="AK384" s="8"/>
      <c r="AL384" s="8"/>
    </row>
    <row r="385" spans="1:38" ht="15.75" x14ac:dyDescent="0.25">
      <c r="A385" s="60"/>
      <c r="B385" s="50"/>
      <c r="C385" s="50"/>
      <c r="D385" s="51"/>
      <c r="E385" s="7">
        <v>860</v>
      </c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>
        <v>6001</v>
      </c>
      <c r="U385" s="8">
        <v>340.26</v>
      </c>
      <c r="V385" s="8"/>
      <c r="W385" s="8"/>
      <c r="X385" s="8"/>
      <c r="Y385" s="8"/>
      <c r="Z385" s="8">
        <f>1553.81*Z384</f>
        <v>0</v>
      </c>
      <c r="AA385" s="8">
        <f>1553.81*AA384</f>
        <v>0</v>
      </c>
      <c r="AB385" s="8">
        <f>2039.2*AB384</f>
        <v>0</v>
      </c>
      <c r="AC385" s="8">
        <f>1929.63*AC384</f>
        <v>0</v>
      </c>
      <c r="AD385" s="8">
        <f>3126.25*AD384</f>
        <v>0</v>
      </c>
      <c r="AE385" s="8">
        <f>1261.2*AE384</f>
        <v>0</v>
      </c>
      <c r="AF385" s="8">
        <f>133.5*AF384</f>
        <v>1335</v>
      </c>
      <c r="AG385" s="8">
        <f>574.7*AG384</f>
        <v>1724.1000000000001</v>
      </c>
      <c r="AH385" s="8">
        <f>1479*AH384</f>
        <v>1479</v>
      </c>
      <c r="AI385" s="8"/>
      <c r="AJ385" s="8"/>
      <c r="AK385" s="8">
        <v>16700</v>
      </c>
      <c r="AL385" s="8">
        <f>SUM(E385:AK385)</f>
        <v>28439.360000000001</v>
      </c>
    </row>
    <row r="386" spans="1:38" ht="15.75" x14ac:dyDescent="0.25">
      <c r="A386" s="58">
        <v>192</v>
      </c>
      <c r="B386" s="48" t="s">
        <v>252</v>
      </c>
      <c r="C386" s="48"/>
      <c r="D386" s="49"/>
      <c r="E386" s="7"/>
      <c r="F386" s="11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>
        <v>2</v>
      </c>
      <c r="S386" s="8"/>
      <c r="T386" s="8">
        <v>18</v>
      </c>
      <c r="U386" s="8"/>
      <c r="V386" s="8"/>
      <c r="W386" s="8"/>
      <c r="X386" s="8"/>
      <c r="Y386" s="8"/>
      <c r="Z386" s="8"/>
      <c r="AA386" s="8"/>
      <c r="AB386" s="8">
        <v>3</v>
      </c>
      <c r="AC386" s="8">
        <v>2</v>
      </c>
      <c r="AD386" s="8"/>
      <c r="AE386" s="8">
        <v>6</v>
      </c>
      <c r="AF386" s="8">
        <v>60</v>
      </c>
      <c r="AG386" s="8">
        <v>24</v>
      </c>
      <c r="AH386" s="8">
        <v>7</v>
      </c>
      <c r="AI386" s="8"/>
      <c r="AJ386" s="8"/>
      <c r="AK386" s="8"/>
      <c r="AL386" s="8"/>
    </row>
    <row r="387" spans="1:38" ht="15.75" x14ac:dyDescent="0.25">
      <c r="A387" s="59"/>
      <c r="B387" s="50"/>
      <c r="C387" s="50"/>
      <c r="D387" s="51"/>
      <c r="E387" s="7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>
        <v>884</v>
      </c>
      <c r="S387" s="8"/>
      <c r="T387" s="8">
        <v>108018</v>
      </c>
      <c r="U387" s="8"/>
      <c r="V387" s="8"/>
      <c r="W387" s="8"/>
      <c r="X387" s="8"/>
      <c r="Y387" s="8"/>
      <c r="Z387" s="8">
        <f>1553.81*Z386</f>
        <v>0</v>
      </c>
      <c r="AA387" s="8">
        <f>1553.81*AA386</f>
        <v>0</v>
      </c>
      <c r="AB387" s="8">
        <f>2039.2*AB386</f>
        <v>6117.6</v>
      </c>
      <c r="AC387" s="8">
        <f>1929.63*AC386</f>
        <v>3859.26</v>
      </c>
      <c r="AD387" s="8">
        <f>3126.25*AD386</f>
        <v>0</v>
      </c>
      <c r="AE387" s="8">
        <f>1261.2*AE386</f>
        <v>7567.2000000000007</v>
      </c>
      <c r="AF387" s="8">
        <f>133.5*AF386</f>
        <v>8010</v>
      </c>
      <c r="AG387" s="8">
        <f>574.7*AG386</f>
        <v>13792.800000000001</v>
      </c>
      <c r="AH387" s="8">
        <f>1479*AH386</f>
        <v>10353</v>
      </c>
      <c r="AI387" s="8"/>
      <c r="AJ387" s="8"/>
      <c r="AK387" s="8">
        <v>55200</v>
      </c>
      <c r="AL387" s="8">
        <f>SUM(E387:AK387)</f>
        <v>213801.86</v>
      </c>
    </row>
    <row r="388" spans="1:38" ht="15.75" x14ac:dyDescent="0.25">
      <c r="A388" s="58">
        <v>193</v>
      </c>
      <c r="B388" s="48" t="s">
        <v>253</v>
      </c>
      <c r="C388" s="48"/>
      <c r="D388" s="49"/>
      <c r="E388" s="7"/>
      <c r="F388" s="11"/>
      <c r="G388" s="8"/>
      <c r="H388" s="8"/>
      <c r="I388" s="8"/>
      <c r="J388" s="8"/>
      <c r="K388" s="8">
        <v>17.3</v>
      </c>
      <c r="L388" s="8"/>
      <c r="M388" s="8"/>
      <c r="N388" s="8">
        <v>3.75</v>
      </c>
      <c r="O388" s="8"/>
      <c r="P388" s="8"/>
      <c r="Q388" s="8"/>
      <c r="R388" s="8">
        <v>1</v>
      </c>
      <c r="S388" s="8"/>
      <c r="T388" s="8">
        <v>2</v>
      </c>
      <c r="U388" s="8">
        <v>1.7</v>
      </c>
      <c r="V388" s="8">
        <v>0.5</v>
      </c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>
        <v>3</v>
      </c>
      <c r="AH388" s="8">
        <v>2</v>
      </c>
      <c r="AI388" s="8"/>
      <c r="AJ388" s="8">
        <v>1272</v>
      </c>
      <c r="AK388" s="8"/>
      <c r="AL388" s="8"/>
    </row>
    <row r="389" spans="1:38" ht="15.75" x14ac:dyDescent="0.25">
      <c r="A389" s="59"/>
      <c r="B389" s="50"/>
      <c r="C389" s="50"/>
      <c r="D389" s="51"/>
      <c r="E389" s="7"/>
      <c r="F389" s="8"/>
      <c r="G389" s="8"/>
      <c r="H389" s="8"/>
      <c r="I389" s="8"/>
      <c r="J389" s="8"/>
      <c r="K389" s="23">
        <v>1826.1880000000001</v>
      </c>
      <c r="L389" s="8"/>
      <c r="M389" s="8"/>
      <c r="N389" s="8">
        <v>1473.75</v>
      </c>
      <c r="O389" s="8"/>
      <c r="P389" s="8"/>
      <c r="Q389" s="8"/>
      <c r="R389" s="8">
        <v>15408</v>
      </c>
      <c r="S389" s="8"/>
      <c r="T389" s="8">
        <v>12002</v>
      </c>
      <c r="U389" s="8">
        <v>578.44200000000001</v>
      </c>
      <c r="V389" s="8">
        <v>383</v>
      </c>
      <c r="W389" s="8"/>
      <c r="X389" s="8"/>
      <c r="Y389" s="8"/>
      <c r="Z389" s="8">
        <f>1553.81*Z388</f>
        <v>0</v>
      </c>
      <c r="AA389" s="8">
        <f>1553.81*AA388</f>
        <v>0</v>
      </c>
      <c r="AB389" s="8">
        <f>2039.2*AB388</f>
        <v>0</v>
      </c>
      <c r="AC389" s="8">
        <f>1929.63*AC388</f>
        <v>0</v>
      </c>
      <c r="AD389" s="8">
        <f>3126.25*AD388</f>
        <v>0</v>
      </c>
      <c r="AE389" s="8">
        <f>1261.2*AE388</f>
        <v>0</v>
      </c>
      <c r="AF389" s="8">
        <f>133.5*AF388</f>
        <v>0</v>
      </c>
      <c r="AG389" s="8">
        <f>574.7*AG388</f>
        <v>1724.1000000000001</v>
      </c>
      <c r="AH389" s="8">
        <f>1479*AH388</f>
        <v>2958</v>
      </c>
      <c r="AI389" s="8"/>
      <c r="AJ389" s="8">
        <v>25434</v>
      </c>
      <c r="AK389" s="8">
        <v>13300</v>
      </c>
      <c r="AL389" s="8">
        <f>SUM(E389:AK389)</f>
        <v>75087.48000000001</v>
      </c>
    </row>
    <row r="390" spans="1:38" ht="15.75" x14ac:dyDescent="0.25">
      <c r="A390" s="60">
        <v>194</v>
      </c>
      <c r="B390" s="48" t="s">
        <v>254</v>
      </c>
      <c r="C390" s="48"/>
      <c r="D390" s="49"/>
      <c r="E390" s="7"/>
      <c r="F390" s="11"/>
      <c r="G390" s="8"/>
      <c r="H390" s="8"/>
      <c r="I390" s="8"/>
      <c r="J390" s="8"/>
      <c r="K390" s="8">
        <v>22.3</v>
      </c>
      <c r="L390" s="8"/>
      <c r="M390" s="8"/>
      <c r="N390" s="8">
        <v>3.5</v>
      </c>
      <c r="O390" s="8"/>
      <c r="P390" s="8"/>
      <c r="Q390" s="8"/>
      <c r="R390" s="8">
        <v>1</v>
      </c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>
        <v>1</v>
      </c>
      <c r="AG390" s="8">
        <v>1</v>
      </c>
      <c r="AH390" s="8">
        <v>2</v>
      </c>
      <c r="AI390" s="8"/>
      <c r="AJ390" s="8"/>
      <c r="AK390" s="8"/>
      <c r="AL390" s="8"/>
    </row>
    <row r="391" spans="1:38" ht="15.75" x14ac:dyDescent="0.25">
      <c r="A391" s="60"/>
      <c r="B391" s="50"/>
      <c r="C391" s="50"/>
      <c r="D391" s="51"/>
      <c r="E391" s="7"/>
      <c r="F391" s="8"/>
      <c r="G391" s="8"/>
      <c r="H391" s="8"/>
      <c r="I391" s="8"/>
      <c r="J391" s="8"/>
      <c r="K391" s="23">
        <v>2353.9879999999998</v>
      </c>
      <c r="L391" s="8"/>
      <c r="M391" s="8"/>
      <c r="N391" s="8">
        <v>1375.5</v>
      </c>
      <c r="O391" s="8"/>
      <c r="P391" s="8"/>
      <c r="Q391" s="8"/>
      <c r="R391" s="8">
        <v>15408</v>
      </c>
      <c r="S391" s="8"/>
      <c r="T391" s="8"/>
      <c r="U391" s="8"/>
      <c r="V391" s="8"/>
      <c r="W391" s="8"/>
      <c r="X391" s="8"/>
      <c r="Y391" s="8"/>
      <c r="Z391" s="8">
        <f>1553.81*Z390</f>
        <v>0</v>
      </c>
      <c r="AA391" s="8">
        <f>1553.81*AA390</f>
        <v>0</v>
      </c>
      <c r="AB391" s="8">
        <f>2039.2*AB390</f>
        <v>0</v>
      </c>
      <c r="AC391" s="8">
        <f>1929.63*AC390</f>
        <v>0</v>
      </c>
      <c r="AD391" s="8">
        <f>3126.25*AD390</f>
        <v>0</v>
      </c>
      <c r="AE391" s="8">
        <f>1261.2*AE390</f>
        <v>0</v>
      </c>
      <c r="AF391" s="8">
        <f>133.5*AF390</f>
        <v>133.5</v>
      </c>
      <c r="AG391" s="8">
        <f>574.7*AG390</f>
        <v>574.70000000000005</v>
      </c>
      <c r="AH391" s="8">
        <f>1479*AH390</f>
        <v>2958</v>
      </c>
      <c r="AI391" s="8"/>
      <c r="AJ391" s="8"/>
      <c r="AK391" s="8">
        <v>7350</v>
      </c>
      <c r="AL391" s="8">
        <f>SUM(E391:AK391)</f>
        <v>30153.688000000002</v>
      </c>
    </row>
    <row r="392" spans="1:38" ht="15.75" x14ac:dyDescent="0.25">
      <c r="A392" s="58">
        <v>195</v>
      </c>
      <c r="B392" s="48" t="s">
        <v>255</v>
      </c>
      <c r="C392" s="48"/>
      <c r="D392" s="49"/>
      <c r="E392" s="7"/>
      <c r="F392" s="11"/>
      <c r="G392" s="8"/>
      <c r="H392" s="8"/>
      <c r="I392" s="8"/>
      <c r="J392" s="8"/>
      <c r="K392" s="8">
        <v>22.5</v>
      </c>
      <c r="L392" s="8" t="s">
        <v>51</v>
      </c>
      <c r="M392" s="8"/>
      <c r="N392" s="8">
        <v>3.5</v>
      </c>
      <c r="O392" s="8"/>
      <c r="P392" s="8"/>
      <c r="Q392" s="8"/>
      <c r="R392" s="8">
        <v>1</v>
      </c>
      <c r="S392" s="8"/>
      <c r="T392" s="8">
        <v>1</v>
      </c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>
        <v>1</v>
      </c>
      <c r="AH392" s="8">
        <v>1</v>
      </c>
      <c r="AI392" s="8"/>
      <c r="AJ392" s="8"/>
      <c r="AK392" s="8"/>
      <c r="AL392" s="8"/>
    </row>
    <row r="393" spans="1:38" ht="15.75" x14ac:dyDescent="0.25">
      <c r="A393" s="59"/>
      <c r="B393" s="50"/>
      <c r="C393" s="50"/>
      <c r="D393" s="51"/>
      <c r="E393" s="7"/>
      <c r="F393" s="8"/>
      <c r="G393" s="8"/>
      <c r="H393" s="8"/>
      <c r="I393" s="8"/>
      <c r="J393" s="8"/>
      <c r="K393" s="8">
        <v>2375.1</v>
      </c>
      <c r="L393" s="8">
        <v>121.80800000000001</v>
      </c>
      <c r="M393" s="8"/>
      <c r="N393" s="8">
        <v>1375.5</v>
      </c>
      <c r="O393" s="8"/>
      <c r="P393" s="8"/>
      <c r="Q393" s="8"/>
      <c r="R393" s="8">
        <v>15408</v>
      </c>
      <c r="S393" s="8"/>
      <c r="T393" s="8">
        <v>6001</v>
      </c>
      <c r="U393" s="8"/>
      <c r="V393" s="8"/>
      <c r="W393" s="8"/>
      <c r="X393" s="8"/>
      <c r="Y393" s="8"/>
      <c r="Z393" s="8">
        <f>1553.81*Z392</f>
        <v>0</v>
      </c>
      <c r="AA393" s="8">
        <f>1553.81*AA392</f>
        <v>0</v>
      </c>
      <c r="AB393" s="8">
        <f>2039.2*AB392</f>
        <v>0</v>
      </c>
      <c r="AC393" s="8">
        <f>1929.63*AC392</f>
        <v>0</v>
      </c>
      <c r="AD393" s="8">
        <f>3126.25*AD392</f>
        <v>0</v>
      </c>
      <c r="AE393" s="8">
        <f>1261.2*AE392</f>
        <v>0</v>
      </c>
      <c r="AF393" s="8">
        <f>133.5*AF392</f>
        <v>0</v>
      </c>
      <c r="AG393" s="8">
        <f>574.7*AG392</f>
        <v>574.70000000000005</v>
      </c>
      <c r="AH393" s="8">
        <f>1479*AH392</f>
        <v>1479</v>
      </c>
      <c r="AI393" s="8"/>
      <c r="AJ393" s="8"/>
      <c r="AK393" s="8">
        <v>10650</v>
      </c>
      <c r="AL393" s="8">
        <f>SUM(E393:AK393)</f>
        <v>37985.108</v>
      </c>
    </row>
    <row r="394" spans="1:38" ht="15.75" x14ac:dyDescent="0.25">
      <c r="A394" s="58">
        <v>196</v>
      </c>
      <c r="B394" s="48" t="s">
        <v>256</v>
      </c>
      <c r="C394" s="48"/>
      <c r="D394" s="49"/>
      <c r="E394" s="7"/>
      <c r="F394" s="11"/>
      <c r="G394" s="8"/>
      <c r="H394" s="8"/>
      <c r="I394" s="8"/>
      <c r="J394" s="8"/>
      <c r="K394" s="25">
        <v>18</v>
      </c>
      <c r="L394" s="8"/>
      <c r="M394" s="8"/>
      <c r="N394" s="8">
        <v>3.5</v>
      </c>
      <c r="O394" s="8"/>
      <c r="P394" s="8"/>
      <c r="Q394" s="8"/>
      <c r="R394" s="8">
        <v>1</v>
      </c>
      <c r="S394" s="8"/>
      <c r="T394" s="8">
        <v>1</v>
      </c>
      <c r="U394" s="8">
        <v>1</v>
      </c>
      <c r="V394" s="8">
        <v>0.7</v>
      </c>
      <c r="W394" s="8"/>
      <c r="X394" s="8"/>
      <c r="Y394" s="8">
        <v>7</v>
      </c>
      <c r="Z394" s="8"/>
      <c r="AA394" s="8"/>
      <c r="AB394" s="8"/>
      <c r="AC394" s="8">
        <v>2</v>
      </c>
      <c r="AD394" s="8"/>
      <c r="AE394" s="8"/>
      <c r="AF394" s="8">
        <v>10</v>
      </c>
      <c r="AG394" s="8">
        <v>7</v>
      </c>
      <c r="AH394" s="8">
        <v>2</v>
      </c>
      <c r="AI394" s="8"/>
      <c r="AJ394" s="8"/>
      <c r="AK394" s="8"/>
      <c r="AL394" s="8"/>
    </row>
    <row r="395" spans="1:38" ht="15.75" x14ac:dyDescent="0.25">
      <c r="A395" s="59"/>
      <c r="B395" s="50"/>
      <c r="C395" s="50"/>
      <c r="D395" s="51"/>
      <c r="E395" s="7"/>
      <c r="F395" s="8"/>
      <c r="G395" s="8"/>
      <c r="H395" s="8"/>
      <c r="I395" s="8"/>
      <c r="J395" s="8"/>
      <c r="K395" s="8">
        <v>1900.08</v>
      </c>
      <c r="L395" s="8"/>
      <c r="M395" s="8"/>
      <c r="N395" s="8">
        <v>1375.5</v>
      </c>
      <c r="O395" s="8"/>
      <c r="P395" s="8"/>
      <c r="Q395" s="8"/>
      <c r="R395" s="8">
        <v>442</v>
      </c>
      <c r="S395" s="8"/>
      <c r="T395" s="8">
        <v>6001</v>
      </c>
      <c r="U395" s="8">
        <v>340.26</v>
      </c>
      <c r="V395" s="8">
        <v>536.20000000000005</v>
      </c>
      <c r="W395" s="8"/>
      <c r="X395" s="8"/>
      <c r="Y395" s="8">
        <v>6713</v>
      </c>
      <c r="Z395" s="8">
        <f>1553.81*Z394</f>
        <v>0</v>
      </c>
      <c r="AA395" s="8">
        <f>1553.81*AA394</f>
        <v>0</v>
      </c>
      <c r="AB395" s="8">
        <f>2039.2*AB394</f>
        <v>0</v>
      </c>
      <c r="AC395" s="8">
        <f>1929.63*AC394</f>
        <v>3859.26</v>
      </c>
      <c r="AD395" s="8">
        <f>3126.25*AD394</f>
        <v>0</v>
      </c>
      <c r="AE395" s="8">
        <f>1261.2*AE394</f>
        <v>0</v>
      </c>
      <c r="AF395" s="8">
        <f>133.5*AF394</f>
        <v>1335</v>
      </c>
      <c r="AG395" s="8">
        <f>574.7*AG394</f>
        <v>4022.9000000000005</v>
      </c>
      <c r="AH395" s="8">
        <f>1479*AH394</f>
        <v>2958</v>
      </c>
      <c r="AI395" s="8"/>
      <c r="AJ395" s="8"/>
      <c r="AK395" s="8">
        <v>15000</v>
      </c>
      <c r="AL395" s="8">
        <f>SUM(E395:AK395)</f>
        <v>44483.200000000004</v>
      </c>
    </row>
    <row r="396" spans="1:38" ht="15.75" x14ac:dyDescent="0.25">
      <c r="A396" s="60">
        <v>197</v>
      </c>
      <c r="B396" s="48" t="s">
        <v>257</v>
      </c>
      <c r="C396" s="48"/>
      <c r="D396" s="49"/>
      <c r="E396" s="7"/>
      <c r="F396" s="11"/>
      <c r="G396" s="8"/>
      <c r="H396" s="8"/>
      <c r="I396" s="8"/>
      <c r="J396" s="8"/>
      <c r="K396" s="8">
        <v>16</v>
      </c>
      <c r="L396" s="8"/>
      <c r="M396" s="8"/>
      <c r="N396" s="8"/>
      <c r="O396" s="8"/>
      <c r="P396" s="8"/>
      <c r="Q396" s="8"/>
      <c r="R396" s="8">
        <v>1</v>
      </c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>
        <v>5</v>
      </c>
      <c r="AG396" s="8">
        <v>10</v>
      </c>
      <c r="AH396" s="8">
        <v>2</v>
      </c>
      <c r="AI396" s="8"/>
      <c r="AJ396" s="8">
        <v>817</v>
      </c>
      <c r="AK396" s="8"/>
      <c r="AL396" s="8"/>
    </row>
    <row r="397" spans="1:38" ht="15.75" x14ac:dyDescent="0.25">
      <c r="A397" s="60"/>
      <c r="B397" s="50"/>
      <c r="C397" s="50"/>
      <c r="D397" s="51"/>
      <c r="E397" s="7"/>
      <c r="F397" s="8"/>
      <c r="G397" s="8"/>
      <c r="H397" s="8"/>
      <c r="I397" s="8"/>
      <c r="J397" s="8"/>
      <c r="K397" s="8">
        <v>1688.96</v>
      </c>
      <c r="L397" s="8"/>
      <c r="M397" s="8"/>
      <c r="N397" s="8"/>
      <c r="O397" s="8"/>
      <c r="P397" s="8"/>
      <c r="Q397" s="8"/>
      <c r="R397" s="8">
        <v>442</v>
      </c>
      <c r="S397" s="8"/>
      <c r="T397" s="8"/>
      <c r="U397" s="8"/>
      <c r="V397" s="8"/>
      <c r="W397" s="8"/>
      <c r="X397" s="8"/>
      <c r="Y397" s="8"/>
      <c r="Z397" s="8">
        <f>1553.81*Z396</f>
        <v>0</v>
      </c>
      <c r="AA397" s="8">
        <f>1553.81*AA396</f>
        <v>0</v>
      </c>
      <c r="AB397" s="8">
        <f>2039.2*AB396</f>
        <v>0</v>
      </c>
      <c r="AC397" s="8">
        <f>1929.63*AC396</f>
        <v>0</v>
      </c>
      <c r="AD397" s="8">
        <f>3126.25*AD396</f>
        <v>0</v>
      </c>
      <c r="AE397" s="8">
        <f>1261.2*AE396</f>
        <v>0</v>
      </c>
      <c r="AF397" s="8">
        <f>133.5*AF396</f>
        <v>667.5</v>
      </c>
      <c r="AG397" s="8">
        <f>574.7*AG396</f>
        <v>5747</v>
      </c>
      <c r="AH397" s="8">
        <f>1479*AH396</f>
        <v>2958</v>
      </c>
      <c r="AI397" s="8"/>
      <c r="AJ397" s="8">
        <v>16335</v>
      </c>
      <c r="AK397" s="8">
        <v>10500</v>
      </c>
      <c r="AL397" s="8">
        <f>SUM(E397:AK397)</f>
        <v>38338.46</v>
      </c>
    </row>
    <row r="398" spans="1:38" ht="15.75" x14ac:dyDescent="0.25">
      <c r="A398" s="58">
        <v>198</v>
      </c>
      <c r="B398" s="48" t="s">
        <v>258</v>
      </c>
      <c r="C398" s="48"/>
      <c r="D398" s="49"/>
      <c r="E398" s="7">
        <v>27</v>
      </c>
      <c r="F398" s="11"/>
      <c r="G398" s="8"/>
      <c r="H398" s="8"/>
      <c r="I398" s="8"/>
      <c r="J398" s="8"/>
      <c r="K398" s="8">
        <v>17</v>
      </c>
      <c r="L398" s="8"/>
      <c r="M398" s="8"/>
      <c r="N398" s="8">
        <v>8.3000000000000007</v>
      </c>
      <c r="O398" s="8"/>
      <c r="P398" s="8"/>
      <c r="Q398" s="8"/>
      <c r="R398" s="8">
        <v>1</v>
      </c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>
        <v>5</v>
      </c>
      <c r="AH398" s="8">
        <v>2</v>
      </c>
      <c r="AI398" s="8"/>
      <c r="AJ398" s="8">
        <v>949</v>
      </c>
      <c r="AK398" s="8"/>
      <c r="AL398" s="8"/>
    </row>
    <row r="399" spans="1:38" ht="15.75" x14ac:dyDescent="0.25">
      <c r="A399" s="59"/>
      <c r="B399" s="50"/>
      <c r="C399" s="50"/>
      <c r="D399" s="51"/>
      <c r="E399" s="7">
        <v>2268</v>
      </c>
      <c r="F399" s="8"/>
      <c r="G399" s="8"/>
      <c r="H399" s="8"/>
      <c r="I399" s="8"/>
      <c r="J399" s="8"/>
      <c r="K399" s="8">
        <v>1794.92</v>
      </c>
      <c r="L399" s="8"/>
      <c r="M399" s="8"/>
      <c r="N399" s="8">
        <v>3261.9</v>
      </c>
      <c r="O399" s="8"/>
      <c r="P399" s="8"/>
      <c r="Q399" s="8"/>
      <c r="R399" s="8">
        <v>442</v>
      </c>
      <c r="S399" s="8"/>
      <c r="T399" s="8"/>
      <c r="U399" s="8"/>
      <c r="V399" s="8"/>
      <c r="W399" s="8"/>
      <c r="X399" s="8"/>
      <c r="Y399" s="8"/>
      <c r="Z399" s="8">
        <f>1553.81*Z398</f>
        <v>0</v>
      </c>
      <c r="AA399" s="8">
        <f>1553.81*AA398</f>
        <v>0</v>
      </c>
      <c r="AB399" s="8">
        <f>2039.2*AB398</f>
        <v>0</v>
      </c>
      <c r="AC399" s="8">
        <f>1929.63*AC398</f>
        <v>0</v>
      </c>
      <c r="AD399" s="8">
        <f>3126.25*AD398</f>
        <v>0</v>
      </c>
      <c r="AE399" s="8">
        <f>1261.2*AE398</f>
        <v>0</v>
      </c>
      <c r="AF399" s="8">
        <f>133.5*AF398</f>
        <v>0</v>
      </c>
      <c r="AG399" s="8">
        <f>574.7*AG398</f>
        <v>2873.5</v>
      </c>
      <c r="AH399" s="8">
        <f>1479*AH398</f>
        <v>2958</v>
      </c>
      <c r="AI399" s="8"/>
      <c r="AJ399" s="8">
        <v>18981</v>
      </c>
      <c r="AK399" s="8">
        <v>10100</v>
      </c>
      <c r="AL399" s="8">
        <f>SUM(E399:AK399)</f>
        <v>42679.32</v>
      </c>
    </row>
    <row r="400" spans="1:38" ht="15.75" x14ac:dyDescent="0.25">
      <c r="A400" s="58">
        <v>199</v>
      </c>
      <c r="B400" s="48" t="s">
        <v>259</v>
      </c>
      <c r="C400" s="48"/>
      <c r="D400" s="49"/>
      <c r="E400" s="7">
        <v>16.2</v>
      </c>
      <c r="F400" s="11"/>
      <c r="G400" s="8"/>
      <c r="H400" s="8"/>
      <c r="I400" s="8"/>
      <c r="J400" s="8"/>
      <c r="K400" s="26">
        <v>17.8</v>
      </c>
      <c r="L400" s="8"/>
      <c r="M400" s="8"/>
      <c r="N400" s="8">
        <v>2.5</v>
      </c>
      <c r="O400" s="8"/>
      <c r="P400" s="8"/>
      <c r="Q400" s="8"/>
      <c r="R400" s="8">
        <v>1</v>
      </c>
      <c r="S400" s="8"/>
      <c r="T400" s="8">
        <v>1</v>
      </c>
      <c r="U400" s="8">
        <v>1</v>
      </c>
      <c r="V400" s="8"/>
      <c r="W400" s="8"/>
      <c r="X400" s="8"/>
      <c r="Y400" s="8">
        <v>0.2</v>
      </c>
      <c r="Z400" s="8"/>
      <c r="AA400" s="8"/>
      <c r="AB400" s="8"/>
      <c r="AC400" s="8"/>
      <c r="AD400" s="8"/>
      <c r="AE400" s="8">
        <v>1</v>
      </c>
      <c r="AF400" s="8">
        <v>5</v>
      </c>
      <c r="AG400" s="8">
        <v>7</v>
      </c>
      <c r="AH400" s="8">
        <v>2</v>
      </c>
      <c r="AI400" s="8"/>
      <c r="AJ400" s="8"/>
      <c r="AK400" s="8"/>
      <c r="AL400" s="8"/>
    </row>
    <row r="401" spans="1:38" ht="15.75" x14ac:dyDescent="0.25">
      <c r="A401" s="59"/>
      <c r="B401" s="50"/>
      <c r="C401" s="50"/>
      <c r="D401" s="51"/>
      <c r="E401" s="7">
        <v>1360.8</v>
      </c>
      <c r="F401" s="8"/>
      <c r="G401" s="8"/>
      <c r="H401" s="8"/>
      <c r="I401" s="8"/>
      <c r="J401" s="8"/>
      <c r="K401" s="27">
        <v>1878.9680000000001</v>
      </c>
      <c r="L401" s="8"/>
      <c r="M401" s="8"/>
      <c r="N401" s="8">
        <v>982.5</v>
      </c>
      <c r="O401" s="8"/>
      <c r="P401" s="8"/>
      <c r="Q401" s="8"/>
      <c r="R401" s="8">
        <v>442</v>
      </c>
      <c r="S401" s="8"/>
      <c r="T401" s="8">
        <v>6001</v>
      </c>
      <c r="U401" s="8">
        <v>340.26</v>
      </c>
      <c r="V401" s="8"/>
      <c r="W401" s="8"/>
      <c r="X401" s="8"/>
      <c r="Y401" s="8">
        <f>959*Y400</f>
        <v>191.8</v>
      </c>
      <c r="Z401" s="8">
        <f>1553.81*Z400</f>
        <v>0</v>
      </c>
      <c r="AA401" s="8">
        <f>1553.81*AA400</f>
        <v>0</v>
      </c>
      <c r="AB401" s="8">
        <f>2039.2*AB400</f>
        <v>0</v>
      </c>
      <c r="AC401" s="8">
        <f>1929.63*AC400</f>
        <v>0</v>
      </c>
      <c r="AD401" s="8">
        <f>3126.25*AD400</f>
        <v>0</v>
      </c>
      <c r="AE401" s="8">
        <f>1261.2*AE400</f>
        <v>1261.2</v>
      </c>
      <c r="AF401" s="8">
        <f>133.5*AF400</f>
        <v>667.5</v>
      </c>
      <c r="AG401" s="8">
        <f>574.7*AG400</f>
        <v>4022.9000000000005</v>
      </c>
      <c r="AH401" s="8">
        <f>1479*AH400</f>
        <v>2958</v>
      </c>
      <c r="AI401" s="8"/>
      <c r="AJ401" s="8"/>
      <c r="AK401" s="8">
        <v>9500</v>
      </c>
      <c r="AL401" s="8">
        <f>SUM(E401:AK401)</f>
        <v>29606.928</v>
      </c>
    </row>
    <row r="402" spans="1:38" ht="15.75" x14ac:dyDescent="0.25">
      <c r="A402" s="60">
        <v>200</v>
      </c>
      <c r="B402" s="48" t="s">
        <v>260</v>
      </c>
      <c r="C402" s="48"/>
      <c r="D402" s="49"/>
      <c r="E402" s="7">
        <v>13</v>
      </c>
      <c r="F402" s="11"/>
      <c r="G402" s="8"/>
      <c r="H402" s="8"/>
      <c r="I402" s="8"/>
      <c r="J402" s="8"/>
      <c r="K402" s="8">
        <v>26.6</v>
      </c>
      <c r="L402" s="8"/>
      <c r="M402" s="8"/>
      <c r="N402" s="8">
        <v>2.5</v>
      </c>
      <c r="O402" s="8"/>
      <c r="P402" s="8"/>
      <c r="Q402" s="8"/>
      <c r="R402" s="8">
        <v>1</v>
      </c>
      <c r="S402" s="8"/>
      <c r="T402" s="8">
        <v>1</v>
      </c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>
        <v>5</v>
      </c>
      <c r="AH402" s="8">
        <v>1</v>
      </c>
      <c r="AI402" s="8"/>
      <c r="AJ402" s="8"/>
      <c r="AK402" s="8"/>
      <c r="AL402" s="8"/>
    </row>
    <row r="403" spans="1:38" ht="15.75" x14ac:dyDescent="0.25">
      <c r="A403" s="60"/>
      <c r="B403" s="50"/>
      <c r="C403" s="50"/>
      <c r="D403" s="51"/>
      <c r="E403" s="7">
        <v>7644</v>
      </c>
      <c r="F403" s="8"/>
      <c r="G403" s="8"/>
      <c r="H403" s="8"/>
      <c r="I403" s="8"/>
      <c r="J403" s="8"/>
      <c r="K403" s="23">
        <v>2807.8960000000002</v>
      </c>
      <c r="L403" s="8"/>
      <c r="M403" s="8"/>
      <c r="N403" s="8">
        <v>982.5</v>
      </c>
      <c r="O403" s="8"/>
      <c r="P403" s="8"/>
      <c r="Q403" s="8"/>
      <c r="R403" s="8">
        <v>442</v>
      </c>
      <c r="S403" s="8"/>
      <c r="T403" s="8">
        <v>6001</v>
      </c>
      <c r="U403" s="8"/>
      <c r="V403" s="8"/>
      <c r="W403" s="8"/>
      <c r="X403" s="8"/>
      <c r="Y403" s="8"/>
      <c r="Z403" s="8">
        <f>1553.81*Z402</f>
        <v>0</v>
      </c>
      <c r="AA403" s="8">
        <f>1553.81*AA402</f>
        <v>0</v>
      </c>
      <c r="AB403" s="8">
        <f>2039.2*AB402</f>
        <v>0</v>
      </c>
      <c r="AC403" s="8">
        <f>1929.63*AC402</f>
        <v>0</v>
      </c>
      <c r="AD403" s="8">
        <f>3126.25*AD402</f>
        <v>0</v>
      </c>
      <c r="AE403" s="8">
        <f>1261.2*AE402</f>
        <v>0</v>
      </c>
      <c r="AF403" s="8">
        <f>133.5*AF402</f>
        <v>0</v>
      </c>
      <c r="AG403" s="8">
        <f>574.7*AG402</f>
        <v>2873.5</v>
      </c>
      <c r="AH403" s="8">
        <f>1479*AH402</f>
        <v>1479</v>
      </c>
      <c r="AI403" s="8"/>
      <c r="AJ403" s="8"/>
      <c r="AK403" s="8">
        <v>18750</v>
      </c>
      <c r="AL403" s="8">
        <f>SUM(E403:AK403)</f>
        <v>40979.896000000001</v>
      </c>
    </row>
    <row r="404" spans="1:38" ht="15.75" x14ac:dyDescent="0.25">
      <c r="A404" s="58">
        <v>201</v>
      </c>
      <c r="B404" s="48" t="s">
        <v>261</v>
      </c>
      <c r="C404" s="48"/>
      <c r="D404" s="49"/>
      <c r="E404" s="7">
        <v>1.8</v>
      </c>
      <c r="F404" s="11"/>
      <c r="G404" s="8"/>
      <c r="H404" s="8"/>
      <c r="I404" s="8"/>
      <c r="J404" s="8"/>
      <c r="K404" s="8">
        <v>19.3</v>
      </c>
      <c r="L404" s="8"/>
      <c r="M404" s="8"/>
      <c r="N404" s="8">
        <v>7.2</v>
      </c>
      <c r="O404" s="8"/>
      <c r="P404" s="8"/>
      <c r="Q404" s="8"/>
      <c r="R404" s="8">
        <v>1</v>
      </c>
      <c r="S404" s="8"/>
      <c r="T404" s="8"/>
      <c r="U404" s="8"/>
      <c r="V404" s="8"/>
      <c r="W404" s="8"/>
      <c r="X404" s="8"/>
      <c r="Y404" s="8">
        <v>0.5</v>
      </c>
      <c r="Z404" s="8"/>
      <c r="AA404" s="8"/>
      <c r="AB404" s="8"/>
      <c r="AC404" s="8"/>
      <c r="AD404" s="8"/>
      <c r="AE404" s="8"/>
      <c r="AF404" s="8"/>
      <c r="AG404" s="8">
        <v>3</v>
      </c>
      <c r="AH404" s="8">
        <v>2</v>
      </c>
      <c r="AI404" s="8"/>
      <c r="AJ404" s="8">
        <v>1401</v>
      </c>
      <c r="AK404" s="8"/>
      <c r="AL404" s="8"/>
    </row>
    <row r="405" spans="1:38" ht="15.75" x14ac:dyDescent="0.25">
      <c r="A405" s="59"/>
      <c r="B405" s="50"/>
      <c r="C405" s="50"/>
      <c r="D405" s="51"/>
      <c r="E405" s="7">
        <v>151.19999999999999</v>
      </c>
      <c r="F405" s="8"/>
      <c r="G405" s="8"/>
      <c r="H405" s="8"/>
      <c r="I405" s="8"/>
      <c r="J405" s="8"/>
      <c r="K405" s="8">
        <v>2037.308</v>
      </c>
      <c r="L405" s="8"/>
      <c r="M405" s="8"/>
      <c r="N405" s="8">
        <v>2829.6</v>
      </c>
      <c r="O405" s="8"/>
      <c r="P405" s="8"/>
      <c r="Q405" s="8"/>
      <c r="R405" s="8">
        <v>442</v>
      </c>
      <c r="S405" s="8"/>
      <c r="T405" s="8"/>
      <c r="U405" s="8"/>
      <c r="V405" s="8"/>
      <c r="W405" s="8"/>
      <c r="X405" s="8"/>
      <c r="Y405" s="8"/>
      <c r="Z405" s="8">
        <f>1553.81*Z404</f>
        <v>0</v>
      </c>
      <c r="AA405" s="8">
        <f>1553.81*AA404</f>
        <v>0</v>
      </c>
      <c r="AB405" s="8">
        <f>2039.2*AB404</f>
        <v>0</v>
      </c>
      <c r="AC405" s="8">
        <f>1929.63*AC404</f>
        <v>0</v>
      </c>
      <c r="AD405" s="8">
        <f>3126.25*AD404</f>
        <v>0</v>
      </c>
      <c r="AE405" s="8">
        <f>1261.2*AE404</f>
        <v>0</v>
      </c>
      <c r="AF405" s="8">
        <f>133.5*AF404</f>
        <v>0</v>
      </c>
      <c r="AG405" s="8">
        <f>574.7*AG404</f>
        <v>1724.1000000000001</v>
      </c>
      <c r="AH405" s="8">
        <f>1479*AH404</f>
        <v>2958</v>
      </c>
      <c r="AI405" s="8"/>
      <c r="AJ405" s="8">
        <v>28026</v>
      </c>
      <c r="AK405" s="8">
        <v>15850</v>
      </c>
      <c r="AL405" s="8">
        <f>SUM(E405:AK405)</f>
        <v>54018.207999999999</v>
      </c>
    </row>
    <row r="406" spans="1:38" ht="15.75" x14ac:dyDescent="0.25">
      <c r="A406" s="58">
        <v>202</v>
      </c>
      <c r="B406" s="48" t="s">
        <v>262</v>
      </c>
      <c r="C406" s="48"/>
      <c r="D406" s="49"/>
      <c r="E406" s="7"/>
      <c r="F406" s="11"/>
      <c r="G406" s="8"/>
      <c r="H406" s="8"/>
      <c r="I406" s="8"/>
      <c r="J406" s="8"/>
      <c r="K406" s="8">
        <v>22</v>
      </c>
      <c r="L406" s="8"/>
      <c r="M406" s="8"/>
      <c r="N406" s="8">
        <v>4</v>
      </c>
      <c r="O406" s="8"/>
      <c r="P406" s="8"/>
      <c r="Q406" s="8"/>
      <c r="R406" s="8">
        <v>1</v>
      </c>
      <c r="S406" s="8"/>
      <c r="T406" s="8">
        <v>5</v>
      </c>
      <c r="U406" s="8">
        <v>1</v>
      </c>
      <c r="V406" s="8">
        <v>5</v>
      </c>
      <c r="W406" s="8"/>
      <c r="X406" s="8"/>
      <c r="Y406" s="8"/>
      <c r="Z406" s="8"/>
      <c r="AA406" s="8"/>
      <c r="AB406" s="8"/>
      <c r="AC406" s="8"/>
      <c r="AD406" s="8"/>
      <c r="AE406" s="8">
        <v>10</v>
      </c>
      <c r="AF406" s="8">
        <v>20</v>
      </c>
      <c r="AG406" s="8">
        <v>13</v>
      </c>
      <c r="AH406" s="8">
        <v>3</v>
      </c>
      <c r="AI406" s="8"/>
      <c r="AJ406" s="8"/>
      <c r="AK406" s="8"/>
      <c r="AL406" s="8"/>
    </row>
    <row r="407" spans="1:38" ht="15.75" x14ac:dyDescent="0.25">
      <c r="A407" s="59"/>
      <c r="B407" s="50"/>
      <c r="C407" s="50"/>
      <c r="D407" s="51"/>
      <c r="E407" s="7"/>
      <c r="F407" s="8"/>
      <c r="G407" s="8"/>
      <c r="H407" s="8"/>
      <c r="I407" s="8"/>
      <c r="J407" s="8"/>
      <c r="K407" s="8">
        <v>2322.3200000000002</v>
      </c>
      <c r="L407" s="8"/>
      <c r="M407" s="8"/>
      <c r="N407" s="8">
        <v>1572</v>
      </c>
      <c r="O407" s="8"/>
      <c r="P407" s="8"/>
      <c r="Q407" s="8"/>
      <c r="R407" s="8">
        <v>442</v>
      </c>
      <c r="S407" s="8"/>
      <c r="T407" s="8">
        <v>30005</v>
      </c>
      <c r="U407" s="8">
        <v>340.26</v>
      </c>
      <c r="V407" s="8">
        <v>3830</v>
      </c>
      <c r="W407" s="8"/>
      <c r="X407" s="8"/>
      <c r="Y407" s="8"/>
      <c r="Z407" s="8">
        <f>1553.81*Z406</f>
        <v>0</v>
      </c>
      <c r="AA407" s="8">
        <f>1553.81*AA406</f>
        <v>0</v>
      </c>
      <c r="AB407" s="8">
        <f>2039.2*AB406</f>
        <v>0</v>
      </c>
      <c r="AC407" s="8">
        <f>1929.63*AC406</f>
        <v>0</v>
      </c>
      <c r="AD407" s="8">
        <f>3126.25*AD406</f>
        <v>0</v>
      </c>
      <c r="AE407" s="8">
        <f>1261.2*AE406</f>
        <v>12612</v>
      </c>
      <c r="AF407" s="8">
        <f>133.5*AF406</f>
        <v>2670</v>
      </c>
      <c r="AG407" s="8">
        <f>574.7*AG406</f>
        <v>7471.1</v>
      </c>
      <c r="AH407" s="8">
        <f>1479*AH406</f>
        <v>4437</v>
      </c>
      <c r="AI407" s="8"/>
      <c r="AJ407" s="8"/>
      <c r="AK407" s="8">
        <v>22800</v>
      </c>
      <c r="AL407" s="8">
        <f>SUM(E407:AK407)</f>
        <v>88501.68</v>
      </c>
    </row>
    <row r="408" spans="1:38" ht="15.75" x14ac:dyDescent="0.25">
      <c r="A408" s="60">
        <v>203</v>
      </c>
      <c r="B408" s="48" t="s">
        <v>263</v>
      </c>
      <c r="C408" s="48"/>
      <c r="D408" s="49"/>
      <c r="E408" s="7">
        <v>18</v>
      </c>
      <c r="F408" s="11"/>
      <c r="G408" s="8"/>
      <c r="H408" s="8"/>
      <c r="I408" s="8"/>
      <c r="J408" s="8"/>
      <c r="K408" s="8">
        <v>22.5</v>
      </c>
      <c r="L408" s="8" t="s">
        <v>42</v>
      </c>
      <c r="M408" s="8"/>
      <c r="N408" s="8">
        <v>2</v>
      </c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>
        <v>9</v>
      </c>
      <c r="AH408" s="8">
        <v>1</v>
      </c>
      <c r="AI408" s="8"/>
      <c r="AJ408" s="8"/>
      <c r="AK408" s="8"/>
      <c r="AL408" s="7"/>
    </row>
    <row r="409" spans="1:38" ht="15.75" x14ac:dyDescent="0.25">
      <c r="A409" s="60"/>
      <c r="B409" s="50"/>
      <c r="C409" s="50"/>
      <c r="D409" s="51"/>
      <c r="E409" s="7">
        <v>7560</v>
      </c>
      <c r="F409" s="8"/>
      <c r="G409" s="8"/>
      <c r="H409" s="8"/>
      <c r="I409" s="8"/>
      <c r="J409" s="8"/>
      <c r="K409" s="8">
        <v>2375.1</v>
      </c>
      <c r="L409" s="8">
        <v>74.144000000000005</v>
      </c>
      <c r="M409" s="8"/>
      <c r="N409" s="8">
        <v>786</v>
      </c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>
        <f>1553.81*Z408</f>
        <v>0</v>
      </c>
      <c r="AA409" s="8">
        <f>1553.81*AA408</f>
        <v>0</v>
      </c>
      <c r="AB409" s="8">
        <f>2039.2*AB408</f>
        <v>0</v>
      </c>
      <c r="AC409" s="8">
        <f>1929.63*AC408</f>
        <v>0</v>
      </c>
      <c r="AD409" s="8">
        <f>3126.25*AD408</f>
        <v>0</v>
      </c>
      <c r="AE409" s="8">
        <f>1261.2*AE408</f>
        <v>0</v>
      </c>
      <c r="AF409" s="8">
        <f>133.5*AF408</f>
        <v>0</v>
      </c>
      <c r="AG409" s="8">
        <f>574.7*AG408</f>
        <v>5172.3</v>
      </c>
      <c r="AH409" s="8">
        <f>1479*AH408</f>
        <v>1479</v>
      </c>
      <c r="AI409" s="8"/>
      <c r="AJ409" s="8"/>
      <c r="AK409" s="8">
        <v>6500</v>
      </c>
      <c r="AL409" s="7">
        <f>SUM(E409:AK409)</f>
        <v>23946.544000000002</v>
      </c>
    </row>
    <row r="410" spans="1:38" ht="15.75" x14ac:dyDescent="0.25">
      <c r="A410" s="58">
        <v>204</v>
      </c>
      <c r="B410" s="48" t="s">
        <v>264</v>
      </c>
      <c r="C410" s="48"/>
      <c r="D410" s="49"/>
      <c r="E410" s="7"/>
      <c r="F410" s="11"/>
      <c r="G410" s="8"/>
      <c r="H410" s="8"/>
      <c r="I410" s="8"/>
      <c r="J410" s="8"/>
      <c r="K410" s="8">
        <v>19</v>
      </c>
      <c r="L410" s="8"/>
      <c r="M410" s="8"/>
      <c r="N410" s="8">
        <v>3</v>
      </c>
      <c r="O410" s="8"/>
      <c r="P410" s="8"/>
      <c r="Q410" s="8">
        <v>1</v>
      </c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>
        <v>2</v>
      </c>
      <c r="AH410" s="8">
        <v>1</v>
      </c>
      <c r="AI410" s="8"/>
      <c r="AJ410" s="8"/>
      <c r="AK410" s="8"/>
      <c r="AL410" s="8"/>
    </row>
    <row r="411" spans="1:38" ht="15.75" x14ac:dyDescent="0.25">
      <c r="A411" s="59"/>
      <c r="B411" s="50"/>
      <c r="C411" s="50"/>
      <c r="D411" s="51"/>
      <c r="E411" s="7"/>
      <c r="F411" s="8"/>
      <c r="G411" s="8"/>
      <c r="H411" s="8"/>
      <c r="I411" s="8"/>
      <c r="J411" s="8"/>
      <c r="K411" s="8">
        <v>2005.64</v>
      </c>
      <c r="L411" s="8"/>
      <c r="M411" s="8"/>
      <c r="N411" s="8">
        <v>1179</v>
      </c>
      <c r="O411" s="8"/>
      <c r="P411" s="8"/>
      <c r="Q411" s="8">
        <v>87.55</v>
      </c>
      <c r="R411" s="8"/>
      <c r="S411" s="8"/>
      <c r="T411" s="8"/>
      <c r="U411" s="8"/>
      <c r="V411" s="8"/>
      <c r="W411" s="8"/>
      <c r="X411" s="8"/>
      <c r="Y411" s="8"/>
      <c r="Z411" s="8">
        <f>1553.81*Z410</f>
        <v>0</v>
      </c>
      <c r="AA411" s="8">
        <f>1553.81*AA410</f>
        <v>0</v>
      </c>
      <c r="AB411" s="8">
        <f>2039.2*AB410</f>
        <v>0</v>
      </c>
      <c r="AC411" s="8">
        <f>1929.63*AC410</f>
        <v>0</v>
      </c>
      <c r="AD411" s="8">
        <f>3126.25*AD410</f>
        <v>0</v>
      </c>
      <c r="AE411" s="8">
        <f>1261.2*AE410</f>
        <v>0</v>
      </c>
      <c r="AF411" s="8">
        <f>133.5*AF410</f>
        <v>0</v>
      </c>
      <c r="AG411" s="8">
        <f>574.7*AG410</f>
        <v>1149.4000000000001</v>
      </c>
      <c r="AH411" s="8">
        <f>1479*AH410</f>
        <v>1479</v>
      </c>
      <c r="AI411" s="8"/>
      <c r="AJ411" s="8"/>
      <c r="AK411" s="8">
        <v>5340</v>
      </c>
      <c r="AL411" s="8"/>
    </row>
    <row r="412" spans="1:38" ht="15.75" x14ac:dyDescent="0.25">
      <c r="A412" s="58">
        <v>205</v>
      </c>
      <c r="B412" s="48" t="s">
        <v>265</v>
      </c>
      <c r="C412" s="48"/>
      <c r="D412" s="49"/>
      <c r="E412" s="7"/>
      <c r="F412" s="11"/>
      <c r="G412" s="8"/>
      <c r="H412" s="8"/>
      <c r="I412" s="8"/>
      <c r="J412" s="8"/>
      <c r="K412" s="8"/>
      <c r="L412" s="8"/>
      <c r="M412" s="8"/>
      <c r="N412" s="8">
        <v>2.7</v>
      </c>
      <c r="O412" s="8"/>
      <c r="P412" s="8"/>
      <c r="Q412" s="8">
        <v>0.8</v>
      </c>
      <c r="R412" s="8">
        <v>1</v>
      </c>
      <c r="S412" s="8"/>
      <c r="T412" s="8"/>
      <c r="U412" s="8">
        <v>1</v>
      </c>
      <c r="V412" s="8"/>
      <c r="W412" s="8"/>
      <c r="X412" s="8"/>
      <c r="Y412" s="8">
        <v>2.5</v>
      </c>
      <c r="Z412" s="8"/>
      <c r="AA412" s="8">
        <v>4</v>
      </c>
      <c r="AB412" s="8">
        <v>12</v>
      </c>
      <c r="AC412" s="8">
        <v>8</v>
      </c>
      <c r="AD412" s="8"/>
      <c r="AE412" s="8"/>
      <c r="AF412" s="8">
        <v>30</v>
      </c>
      <c r="AG412" s="8">
        <v>38</v>
      </c>
      <c r="AH412" s="8">
        <v>10</v>
      </c>
      <c r="AI412" s="8"/>
      <c r="AJ412" s="8"/>
      <c r="AK412" s="8"/>
      <c r="AL412" s="8"/>
    </row>
    <row r="413" spans="1:38" ht="15.75" x14ac:dyDescent="0.25">
      <c r="A413" s="59"/>
      <c r="B413" s="50"/>
      <c r="C413" s="50"/>
      <c r="D413" s="51"/>
      <c r="E413" s="7"/>
      <c r="F413" s="8"/>
      <c r="G413" s="8"/>
      <c r="H413" s="8"/>
      <c r="I413" s="8"/>
      <c r="J413" s="8"/>
      <c r="K413" s="8"/>
      <c r="L413" s="8"/>
      <c r="M413" s="8"/>
      <c r="N413" s="8">
        <v>1061.0999999999999</v>
      </c>
      <c r="O413" s="8"/>
      <c r="P413" s="8"/>
      <c r="Q413" s="8">
        <v>70.040000000000006</v>
      </c>
      <c r="R413" s="8">
        <v>15408</v>
      </c>
      <c r="S413" s="8"/>
      <c r="T413" s="8"/>
      <c r="U413" s="8">
        <v>340.26</v>
      </c>
      <c r="V413" s="8"/>
      <c r="W413" s="8"/>
      <c r="X413" s="8"/>
      <c r="Y413" s="8">
        <v>2397.5</v>
      </c>
      <c r="Z413" s="8">
        <f>1553.81*Z412</f>
        <v>0</v>
      </c>
      <c r="AA413" s="8">
        <f>1553.81*AA412</f>
        <v>6215.24</v>
      </c>
      <c r="AB413" s="8">
        <f>2039.2*AB412</f>
        <v>24470.400000000001</v>
      </c>
      <c r="AC413" s="8">
        <f>1929.63*AC412</f>
        <v>15437.04</v>
      </c>
      <c r="AD413" s="8">
        <f>3126.25*AD412</f>
        <v>0</v>
      </c>
      <c r="AE413" s="8">
        <f>1261.2*AE412</f>
        <v>0</v>
      </c>
      <c r="AF413" s="8">
        <f>133.5*AF412</f>
        <v>4005</v>
      </c>
      <c r="AG413" s="8">
        <f>574.7*AG412</f>
        <v>21838.600000000002</v>
      </c>
      <c r="AH413" s="8">
        <f>1479*AH412</f>
        <v>14790</v>
      </c>
      <c r="AI413" s="8"/>
      <c r="AJ413" s="8"/>
      <c r="AK413" s="8">
        <v>68300</v>
      </c>
      <c r="AL413" s="8">
        <f>SUM(E413:AK413)</f>
        <v>174333.18</v>
      </c>
    </row>
    <row r="414" spans="1:38" ht="15.75" x14ac:dyDescent="0.25">
      <c r="A414" s="60">
        <v>206</v>
      </c>
      <c r="B414" s="48" t="s">
        <v>266</v>
      </c>
      <c r="C414" s="48"/>
      <c r="D414" s="49"/>
      <c r="E414" s="7"/>
      <c r="F414" s="11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>
        <v>0.4</v>
      </c>
      <c r="R414" s="8">
        <v>1</v>
      </c>
      <c r="S414" s="8"/>
      <c r="T414" s="8"/>
      <c r="U414" s="8">
        <v>1.7</v>
      </c>
      <c r="V414" s="8">
        <v>1.5</v>
      </c>
      <c r="W414" s="8"/>
      <c r="X414" s="8"/>
      <c r="Y414" s="8">
        <v>2.8</v>
      </c>
      <c r="Z414" s="8">
        <v>5</v>
      </c>
      <c r="AA414" s="8">
        <v>6</v>
      </c>
      <c r="AB414" s="8">
        <v>5</v>
      </c>
      <c r="AC414" s="8">
        <v>4</v>
      </c>
      <c r="AD414" s="8"/>
      <c r="AE414" s="8"/>
      <c r="AF414" s="8">
        <v>40</v>
      </c>
      <c r="AG414" s="8">
        <v>37</v>
      </c>
      <c r="AH414" s="8">
        <v>8</v>
      </c>
      <c r="AI414" s="8"/>
      <c r="AJ414" s="8"/>
      <c r="AK414" s="8"/>
      <c r="AL414" s="8"/>
    </row>
    <row r="415" spans="1:38" ht="15.75" x14ac:dyDescent="0.25">
      <c r="A415" s="60"/>
      <c r="B415" s="50"/>
      <c r="C415" s="50"/>
      <c r="D415" s="51"/>
      <c r="E415" s="7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>
        <v>35.020000000000003</v>
      </c>
      <c r="R415" s="8">
        <v>15408</v>
      </c>
      <c r="S415" s="8"/>
      <c r="T415" s="8"/>
      <c r="U415" s="8">
        <v>578.44200000000001</v>
      </c>
      <c r="V415" s="8">
        <v>1149</v>
      </c>
      <c r="W415" s="8"/>
      <c r="X415" s="8"/>
      <c r="Y415" s="8">
        <v>2685.2</v>
      </c>
      <c r="Z415" s="8">
        <f>1553.81*Z414</f>
        <v>7769.0499999999993</v>
      </c>
      <c r="AA415" s="8">
        <f>1553.81*AA414</f>
        <v>9322.86</v>
      </c>
      <c r="AB415" s="8">
        <f>2039.2*AB414</f>
        <v>10196</v>
      </c>
      <c r="AC415" s="8">
        <f>1929.63*AC414</f>
        <v>7718.52</v>
      </c>
      <c r="AD415" s="8">
        <f>3126.25*AD414</f>
        <v>0</v>
      </c>
      <c r="AE415" s="8">
        <f>1261.2*AE414</f>
        <v>0</v>
      </c>
      <c r="AF415" s="8">
        <f>133.5*AF414</f>
        <v>5340</v>
      </c>
      <c r="AG415" s="8">
        <f>574.7*AG414</f>
        <v>21263.9</v>
      </c>
      <c r="AH415" s="8">
        <f>1479*AH414</f>
        <v>11832</v>
      </c>
      <c r="AI415" s="8"/>
      <c r="AJ415" s="8"/>
      <c r="AK415" s="8">
        <v>96500</v>
      </c>
      <c r="AL415" s="8">
        <f>SUM(E415:AK415)</f>
        <v>189797.992</v>
      </c>
    </row>
    <row r="416" spans="1:38" ht="15.75" x14ac:dyDescent="0.25">
      <c r="A416" s="58">
        <v>207</v>
      </c>
      <c r="B416" s="48" t="s">
        <v>267</v>
      </c>
      <c r="C416" s="48"/>
      <c r="D416" s="49"/>
      <c r="E416" s="28"/>
      <c r="F416" s="29"/>
      <c r="G416" s="30"/>
      <c r="H416" s="30"/>
      <c r="I416" s="30"/>
      <c r="J416" s="30"/>
      <c r="K416" s="30">
        <v>25.5</v>
      </c>
      <c r="L416" s="30"/>
      <c r="M416" s="30"/>
      <c r="N416" s="30">
        <v>3.75</v>
      </c>
      <c r="O416" s="30"/>
      <c r="P416" s="30"/>
      <c r="Q416" s="30">
        <v>0.5</v>
      </c>
      <c r="R416" s="30"/>
      <c r="S416" s="30"/>
      <c r="T416" s="30">
        <v>2</v>
      </c>
      <c r="U416" s="30"/>
      <c r="V416" s="30"/>
      <c r="W416" s="30"/>
      <c r="X416" s="30"/>
      <c r="Y416" s="30"/>
      <c r="Z416" s="8">
        <v>2.5</v>
      </c>
      <c r="AA416" s="8"/>
      <c r="AB416" s="8"/>
      <c r="AC416" s="8"/>
      <c r="AD416" s="8"/>
      <c r="AE416" s="8">
        <v>2</v>
      </c>
      <c r="AF416" s="30">
        <v>20</v>
      </c>
      <c r="AG416" s="30">
        <v>6</v>
      </c>
      <c r="AH416" s="30">
        <v>2</v>
      </c>
      <c r="AI416" s="30"/>
      <c r="AJ416" s="30"/>
      <c r="AK416" s="30"/>
      <c r="AL416" s="30"/>
    </row>
    <row r="417" spans="1:38" ht="15.75" x14ac:dyDescent="0.25">
      <c r="A417" s="59"/>
      <c r="B417" s="50"/>
      <c r="C417" s="50"/>
      <c r="D417" s="51"/>
      <c r="E417" s="28"/>
      <c r="F417" s="30"/>
      <c r="G417" s="30"/>
      <c r="H417" s="30"/>
      <c r="I417" s="30"/>
      <c r="J417" s="30"/>
      <c r="K417" s="30">
        <v>2691.78</v>
      </c>
      <c r="L417" s="30"/>
      <c r="M417" s="30"/>
      <c r="N417" s="30">
        <v>1473.75</v>
      </c>
      <c r="O417" s="30"/>
      <c r="P417" s="30"/>
      <c r="Q417" s="30">
        <v>1006</v>
      </c>
      <c r="R417" s="30">
        <v>43.774999999999999</v>
      </c>
      <c r="S417" s="30"/>
      <c r="T417" s="30">
        <v>884</v>
      </c>
      <c r="U417" s="30"/>
      <c r="V417" s="30"/>
      <c r="W417" s="30"/>
      <c r="X417" s="30"/>
      <c r="Y417" s="30"/>
      <c r="Z417" s="8">
        <f>1553.81*Z416</f>
        <v>3884.5249999999996</v>
      </c>
      <c r="AA417" s="8">
        <f>1553.81*AA416</f>
        <v>0</v>
      </c>
      <c r="AB417" s="8">
        <f>2039.2*AB416</f>
        <v>0</v>
      </c>
      <c r="AC417" s="8">
        <f>1929.63*AC416</f>
        <v>0</v>
      </c>
      <c r="AD417" s="8">
        <f>3126.25*AD416</f>
        <v>0</v>
      </c>
      <c r="AE417" s="8">
        <f>1261.2*AE416</f>
        <v>2522.4</v>
      </c>
      <c r="AF417" s="8">
        <f>133.5*AF416</f>
        <v>2670</v>
      </c>
      <c r="AG417" s="8">
        <f>574.7*AG416</f>
        <v>3448.2000000000003</v>
      </c>
      <c r="AH417" s="8">
        <f>1479*AH416</f>
        <v>2958</v>
      </c>
      <c r="AI417" s="30"/>
      <c r="AJ417" s="30"/>
      <c r="AK417" s="30">
        <v>25000</v>
      </c>
      <c r="AL417" s="30">
        <f>SUM(E417:AK417)</f>
        <v>46582.43</v>
      </c>
    </row>
    <row r="418" spans="1:38" ht="15.75" x14ac:dyDescent="0.25">
      <c r="A418" s="58">
        <v>208</v>
      </c>
      <c r="B418" s="48" t="s">
        <v>268</v>
      </c>
      <c r="C418" s="48"/>
      <c r="D418" s="49"/>
      <c r="E418" s="7"/>
      <c r="F418" s="11"/>
      <c r="G418" s="8"/>
      <c r="H418" s="8"/>
      <c r="I418" s="8"/>
      <c r="J418" s="8"/>
      <c r="K418" s="8"/>
      <c r="L418" s="8"/>
      <c r="M418" s="8"/>
      <c r="N418" s="8">
        <v>4.7</v>
      </c>
      <c r="O418" s="8"/>
      <c r="P418" s="8"/>
      <c r="Q418" s="8"/>
      <c r="R418" s="8"/>
      <c r="S418" s="8"/>
      <c r="T418" s="8"/>
      <c r="U418" s="8">
        <v>1</v>
      </c>
      <c r="V418" s="8">
        <v>5.2</v>
      </c>
      <c r="W418" s="8"/>
      <c r="X418" s="8"/>
      <c r="Y418" s="8">
        <v>2.5</v>
      </c>
      <c r="Z418" s="8"/>
      <c r="AA418" s="8"/>
      <c r="AB418" s="8"/>
      <c r="AC418" s="8"/>
      <c r="AD418" s="8"/>
      <c r="AE418" s="8"/>
      <c r="AF418" s="8">
        <v>30</v>
      </c>
      <c r="AG418" s="8">
        <v>23</v>
      </c>
      <c r="AH418" s="8">
        <v>5</v>
      </c>
      <c r="AI418" s="8"/>
      <c r="AJ418" s="8"/>
      <c r="AK418" s="8"/>
      <c r="AL418" s="8"/>
    </row>
    <row r="419" spans="1:38" ht="15.75" x14ac:dyDescent="0.25">
      <c r="A419" s="59"/>
      <c r="B419" s="50"/>
      <c r="C419" s="50"/>
      <c r="D419" s="51"/>
      <c r="E419" s="7"/>
      <c r="F419" s="8"/>
      <c r="G419" s="8"/>
      <c r="H419" s="8"/>
      <c r="I419" s="8"/>
      <c r="J419" s="8"/>
      <c r="K419" s="8"/>
      <c r="L419" s="8"/>
      <c r="M419" s="8"/>
      <c r="N419" s="8">
        <v>1847.1</v>
      </c>
      <c r="O419" s="8"/>
      <c r="P419" s="8"/>
      <c r="Q419" s="8"/>
      <c r="R419" s="8"/>
      <c r="S419" s="8"/>
      <c r="T419" s="8"/>
      <c r="U419" s="8">
        <v>340.26</v>
      </c>
      <c r="V419" s="8"/>
      <c r="W419" s="8"/>
      <c r="X419" s="8"/>
      <c r="Y419" s="8">
        <v>2397.5</v>
      </c>
      <c r="Z419" s="8">
        <f>1553.81*Z418</f>
        <v>0</v>
      </c>
      <c r="AA419" s="8">
        <f>1553.81*AA418</f>
        <v>0</v>
      </c>
      <c r="AB419" s="8">
        <f>2039.2*AB418</f>
        <v>0</v>
      </c>
      <c r="AC419" s="8">
        <f>1929.63*AC418</f>
        <v>0</v>
      </c>
      <c r="AD419" s="8">
        <f>3126.25*AD418</f>
        <v>0</v>
      </c>
      <c r="AE419" s="8">
        <f>1261.2*AE418</f>
        <v>0</v>
      </c>
      <c r="AF419" s="8">
        <f>133.5*AF418</f>
        <v>4005</v>
      </c>
      <c r="AG419" s="8">
        <f>574.7*AG418</f>
        <v>13218.1</v>
      </c>
      <c r="AH419" s="8">
        <f>1479*AH418</f>
        <v>7395</v>
      </c>
      <c r="AI419" s="8"/>
      <c r="AJ419" s="8"/>
      <c r="AK419" s="8">
        <v>53200</v>
      </c>
      <c r="AL419" s="8">
        <f>SUM(E419:AK419)</f>
        <v>82402.959999999992</v>
      </c>
    </row>
    <row r="420" spans="1:38" ht="15.75" x14ac:dyDescent="0.25">
      <c r="A420" s="60">
        <v>209</v>
      </c>
      <c r="B420" s="48" t="s">
        <v>269</v>
      </c>
      <c r="C420" s="48"/>
      <c r="D420" s="49"/>
      <c r="E420" s="7"/>
      <c r="F420" s="11"/>
      <c r="G420" s="8"/>
      <c r="H420" s="8"/>
      <c r="I420" s="8"/>
      <c r="J420" s="8"/>
      <c r="K420" s="8">
        <v>25.5</v>
      </c>
      <c r="L420" s="8"/>
      <c r="M420" s="8"/>
      <c r="N420" s="8">
        <v>4.5</v>
      </c>
      <c r="O420" s="8"/>
      <c r="P420" s="8"/>
      <c r="Q420" s="8"/>
      <c r="R420" s="8"/>
      <c r="S420" s="8">
        <v>2</v>
      </c>
      <c r="T420" s="8"/>
      <c r="U420" s="8">
        <v>1</v>
      </c>
      <c r="V420" s="8"/>
      <c r="W420" s="8"/>
      <c r="X420" s="8"/>
      <c r="Y420" s="8"/>
      <c r="Z420" s="8"/>
      <c r="AA420" s="8"/>
      <c r="AB420" s="8"/>
      <c r="AC420" s="8"/>
      <c r="AD420" s="8"/>
      <c r="AE420" s="8">
        <v>9</v>
      </c>
      <c r="AF420" s="8">
        <v>40</v>
      </c>
      <c r="AG420" s="8">
        <v>15</v>
      </c>
      <c r="AH420" s="8">
        <v>5</v>
      </c>
      <c r="AI420" s="8"/>
      <c r="AJ420" s="8"/>
      <c r="AK420" s="8"/>
      <c r="AL420" s="8"/>
    </row>
    <row r="421" spans="1:38" ht="15.75" x14ac:dyDescent="0.25">
      <c r="A421" s="60"/>
      <c r="B421" s="50"/>
      <c r="C421" s="50"/>
      <c r="D421" s="51"/>
      <c r="E421" s="7"/>
      <c r="F421" s="8"/>
      <c r="G421" s="8"/>
      <c r="H421" s="8"/>
      <c r="I421" s="8"/>
      <c r="J421" s="8"/>
      <c r="K421" s="8">
        <v>2691.78</v>
      </c>
      <c r="L421" s="8"/>
      <c r="M421" s="8"/>
      <c r="N421" s="8">
        <v>1768.5</v>
      </c>
      <c r="O421" s="8"/>
      <c r="P421" s="8"/>
      <c r="Q421" s="8"/>
      <c r="R421" s="8"/>
      <c r="S421" s="8">
        <v>9166</v>
      </c>
      <c r="T421" s="8"/>
      <c r="U421" s="8">
        <v>340.26</v>
      </c>
      <c r="V421" s="8"/>
      <c r="W421" s="8"/>
      <c r="X421" s="8"/>
      <c r="Y421" s="8"/>
      <c r="Z421" s="8">
        <f>1553.81*Z420</f>
        <v>0</v>
      </c>
      <c r="AA421" s="8">
        <f>1553.81*AA420</f>
        <v>0</v>
      </c>
      <c r="AB421" s="8">
        <f>2039.2*AB420</f>
        <v>0</v>
      </c>
      <c r="AC421" s="8">
        <f>1929.63*AC420</f>
        <v>0</v>
      </c>
      <c r="AD421" s="8">
        <f>3126.25*AD420</f>
        <v>0</v>
      </c>
      <c r="AE421" s="8">
        <f>1261.2*AE420</f>
        <v>11350.800000000001</v>
      </c>
      <c r="AF421" s="8">
        <f>133.5*AF420</f>
        <v>5340</v>
      </c>
      <c r="AG421" s="8">
        <f>574.7*AG420</f>
        <v>8620.5</v>
      </c>
      <c r="AH421" s="8">
        <f>1479*AH420</f>
        <v>7395</v>
      </c>
      <c r="AI421" s="8"/>
      <c r="AJ421" s="8"/>
      <c r="AK421" s="8">
        <v>27750</v>
      </c>
      <c r="AL421" s="8">
        <f>SUM(E421:AK421)</f>
        <v>74422.84</v>
      </c>
    </row>
    <row r="422" spans="1:38" ht="15.75" x14ac:dyDescent="0.25">
      <c r="A422" s="58">
        <v>210</v>
      </c>
      <c r="B422" s="48" t="s">
        <v>271</v>
      </c>
      <c r="C422" s="48"/>
      <c r="D422" s="49"/>
      <c r="E422" s="7"/>
      <c r="F422" s="11"/>
      <c r="G422" s="8"/>
      <c r="H422" s="8"/>
      <c r="I422" s="8"/>
      <c r="J422" s="8"/>
      <c r="K422" s="8">
        <v>15.5</v>
      </c>
      <c r="L422" s="8" t="s">
        <v>270</v>
      </c>
      <c r="M422" s="8"/>
      <c r="N422" s="8">
        <v>6</v>
      </c>
      <c r="O422" s="8"/>
      <c r="P422" s="8"/>
      <c r="Q422" s="8"/>
      <c r="R422" s="8">
        <v>2</v>
      </c>
      <c r="S422" s="8"/>
      <c r="T422" s="8">
        <v>1</v>
      </c>
      <c r="U422" s="8"/>
      <c r="V422" s="8">
        <v>5</v>
      </c>
      <c r="W422" s="8"/>
      <c r="X422" s="8"/>
      <c r="Y422" s="8"/>
      <c r="Z422" s="8"/>
      <c r="AA422" s="8">
        <v>3</v>
      </c>
      <c r="AB422" s="8">
        <v>5</v>
      </c>
      <c r="AC422" s="8">
        <v>8</v>
      </c>
      <c r="AD422" s="8"/>
      <c r="AE422" s="8">
        <v>20</v>
      </c>
      <c r="AF422" s="8">
        <v>20</v>
      </c>
      <c r="AG422" s="8">
        <v>28</v>
      </c>
      <c r="AH422" s="8">
        <v>4</v>
      </c>
      <c r="AI422" s="8"/>
      <c r="AJ422" s="8"/>
      <c r="AK422" s="8"/>
      <c r="AL422" s="8"/>
    </row>
    <row r="423" spans="1:38" ht="15.75" x14ac:dyDescent="0.25">
      <c r="A423" s="59"/>
      <c r="B423" s="50"/>
      <c r="C423" s="50"/>
      <c r="D423" s="51"/>
      <c r="E423" s="7"/>
      <c r="F423" s="8"/>
      <c r="G423" s="8"/>
      <c r="H423" s="8"/>
      <c r="I423" s="8"/>
      <c r="J423" s="8"/>
      <c r="K423" s="8">
        <v>1636.18</v>
      </c>
      <c r="L423" s="8">
        <v>126759</v>
      </c>
      <c r="M423" s="8"/>
      <c r="N423" s="8">
        <v>2358</v>
      </c>
      <c r="O423" s="8"/>
      <c r="P423" s="8"/>
      <c r="Q423" s="8"/>
      <c r="R423" s="8">
        <v>30816</v>
      </c>
      <c r="S423" s="8"/>
      <c r="T423" s="8">
        <v>6001</v>
      </c>
      <c r="U423" s="8"/>
      <c r="V423" s="8">
        <v>3830</v>
      </c>
      <c r="W423" s="8"/>
      <c r="X423" s="8"/>
      <c r="Y423" s="8"/>
      <c r="Z423" s="8">
        <f>1553.81*Z422</f>
        <v>0</v>
      </c>
      <c r="AA423" s="8">
        <f>1553.81*AA422</f>
        <v>4661.43</v>
      </c>
      <c r="AB423" s="8">
        <f>2039.2*AB422</f>
        <v>10196</v>
      </c>
      <c r="AC423" s="8">
        <f>1929.63*AC422</f>
        <v>15437.04</v>
      </c>
      <c r="AD423" s="8">
        <f>3126.25*AD422</f>
        <v>0</v>
      </c>
      <c r="AE423" s="8">
        <f>1261.2*AE422</f>
        <v>25224</v>
      </c>
      <c r="AF423" s="8">
        <f>133.5*AF422</f>
        <v>2670</v>
      </c>
      <c r="AG423" s="8">
        <f>574.7*AG422</f>
        <v>16091.600000000002</v>
      </c>
      <c r="AH423" s="8">
        <f>1479*AH422</f>
        <v>5916</v>
      </c>
      <c r="AI423" s="8"/>
      <c r="AJ423" s="8"/>
      <c r="AK423" s="8">
        <v>74000</v>
      </c>
      <c r="AL423" s="8">
        <f>SUM(E423:AK423)</f>
        <v>325596.25</v>
      </c>
    </row>
    <row r="424" spans="1:38" ht="15.75" x14ac:dyDescent="0.25">
      <c r="A424" s="58">
        <v>211</v>
      </c>
      <c r="B424" s="48" t="s">
        <v>272</v>
      </c>
      <c r="C424" s="48"/>
      <c r="D424" s="49"/>
      <c r="E424" s="7"/>
      <c r="F424" s="11"/>
      <c r="G424" s="8"/>
      <c r="H424" s="8"/>
      <c r="I424" s="8"/>
      <c r="J424" s="8"/>
      <c r="K424" s="8">
        <v>18</v>
      </c>
      <c r="L424" s="8"/>
      <c r="M424" s="8"/>
      <c r="N424" s="8"/>
      <c r="O424" s="8"/>
      <c r="P424" s="8"/>
      <c r="Q424" s="8">
        <v>1</v>
      </c>
      <c r="R424" s="8"/>
      <c r="S424" s="8"/>
      <c r="T424" s="8">
        <v>2</v>
      </c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>
        <v>8</v>
      </c>
      <c r="AF424" s="8"/>
      <c r="AG424" s="8"/>
      <c r="AH424" s="8">
        <v>1</v>
      </c>
      <c r="AI424" s="8"/>
      <c r="AJ424" s="8">
        <v>2326</v>
      </c>
      <c r="AK424" s="8"/>
      <c r="AL424" s="8"/>
    </row>
    <row r="425" spans="1:38" ht="15.75" x14ac:dyDescent="0.25">
      <c r="A425" s="59"/>
      <c r="B425" s="50"/>
      <c r="C425" s="50"/>
      <c r="D425" s="51"/>
      <c r="E425" s="7"/>
      <c r="F425" s="8"/>
      <c r="G425" s="8"/>
      <c r="H425" s="8"/>
      <c r="I425" s="8"/>
      <c r="J425" s="8"/>
      <c r="K425" s="8">
        <v>1900.08</v>
      </c>
      <c r="L425" s="8"/>
      <c r="M425" s="8"/>
      <c r="N425" s="8"/>
      <c r="O425" s="8"/>
      <c r="P425" s="8"/>
      <c r="Q425" s="8">
        <v>87.55</v>
      </c>
      <c r="R425" s="8"/>
      <c r="S425" s="8"/>
      <c r="T425" s="8">
        <v>12002</v>
      </c>
      <c r="U425" s="8"/>
      <c r="V425" s="8"/>
      <c r="W425" s="8"/>
      <c r="X425" s="8"/>
      <c r="Y425" s="8"/>
      <c r="Z425" s="8">
        <f>1553.81*Z424</f>
        <v>0</v>
      </c>
      <c r="AA425" s="8">
        <f>1553.81*AA424</f>
        <v>0</v>
      </c>
      <c r="AB425" s="8">
        <f>2039.2*AB424</f>
        <v>0</v>
      </c>
      <c r="AC425" s="8">
        <f>1929.63*AC424</f>
        <v>0</v>
      </c>
      <c r="AD425" s="8">
        <f>3126.25*AD424</f>
        <v>0</v>
      </c>
      <c r="AE425" s="8">
        <f>1261.2*AE424</f>
        <v>10089.6</v>
      </c>
      <c r="AF425" s="8">
        <f>133.5*AF424</f>
        <v>0</v>
      </c>
      <c r="AG425" s="8">
        <f>574.7*AG424</f>
        <v>0</v>
      </c>
      <c r="AH425" s="8">
        <f>1479*AH424</f>
        <v>1479</v>
      </c>
      <c r="AI425" s="8"/>
      <c r="AJ425" s="8">
        <v>46521</v>
      </c>
      <c r="AK425" s="8">
        <v>25000</v>
      </c>
      <c r="AL425" s="8">
        <f>SUM(E425:AK425)</f>
        <v>97079.23</v>
      </c>
    </row>
    <row r="426" spans="1:38" ht="15.75" x14ac:dyDescent="0.25">
      <c r="A426" s="60">
        <v>212</v>
      </c>
      <c r="B426" s="48" t="s">
        <v>274</v>
      </c>
      <c r="C426" s="48"/>
      <c r="D426" s="49"/>
      <c r="E426" s="7">
        <v>12</v>
      </c>
      <c r="F426" s="11"/>
      <c r="G426" s="8"/>
      <c r="H426" s="8"/>
      <c r="I426" s="8"/>
      <c r="J426" s="8"/>
      <c r="K426" s="8">
        <v>66.5</v>
      </c>
      <c r="L426" s="8" t="s">
        <v>273</v>
      </c>
      <c r="M426" s="8"/>
      <c r="N426" s="8">
        <v>2.2999999999999998</v>
      </c>
      <c r="O426" s="8"/>
      <c r="P426" s="8"/>
      <c r="Q426" s="8"/>
      <c r="R426" s="8"/>
      <c r="S426" s="8"/>
      <c r="T426" s="8">
        <v>3</v>
      </c>
      <c r="U426" s="8">
        <v>1</v>
      </c>
      <c r="V426" s="8"/>
      <c r="W426" s="8"/>
      <c r="X426" s="8"/>
      <c r="Y426" s="8">
        <v>1.8</v>
      </c>
      <c r="Z426" s="8"/>
      <c r="AA426" s="8"/>
      <c r="AB426" s="8"/>
      <c r="AC426" s="8"/>
      <c r="AD426" s="8"/>
      <c r="AE426" s="8"/>
      <c r="AF426" s="8">
        <v>10</v>
      </c>
      <c r="AG426" s="8">
        <v>6</v>
      </c>
      <c r="AH426" s="8">
        <v>2</v>
      </c>
      <c r="AI426" s="8"/>
      <c r="AJ426" s="8"/>
      <c r="AK426" s="8"/>
      <c r="AL426" s="8"/>
    </row>
    <row r="427" spans="1:38" ht="15.75" x14ac:dyDescent="0.25">
      <c r="A427" s="60"/>
      <c r="B427" s="50"/>
      <c r="C427" s="50"/>
      <c r="D427" s="51"/>
      <c r="E427" s="7">
        <v>1008</v>
      </c>
      <c r="F427" s="8"/>
      <c r="G427" s="8"/>
      <c r="H427" s="8"/>
      <c r="I427" s="8"/>
      <c r="J427" s="8"/>
      <c r="K427" s="8">
        <v>7019.74</v>
      </c>
      <c r="L427" s="8">
        <f>116512+139020+116512</f>
        <v>372044</v>
      </c>
      <c r="M427" s="8"/>
      <c r="N427" s="8">
        <v>903.9</v>
      </c>
      <c r="O427" s="8"/>
      <c r="P427" s="8"/>
      <c r="Q427" s="8"/>
      <c r="R427" s="8"/>
      <c r="S427" s="8"/>
      <c r="T427" s="8">
        <v>18003</v>
      </c>
      <c r="U427" s="8">
        <v>340.26</v>
      </c>
      <c r="V427" s="8"/>
      <c r="W427" s="8"/>
      <c r="X427" s="8"/>
      <c r="Y427" s="8">
        <v>1726.2</v>
      </c>
      <c r="Z427" s="8">
        <f>1553.81*Z426</f>
        <v>0</v>
      </c>
      <c r="AA427" s="8">
        <f>1553.81*AA426</f>
        <v>0</v>
      </c>
      <c r="AB427" s="8">
        <f>2039.2*AB426</f>
        <v>0</v>
      </c>
      <c r="AC427" s="8">
        <f>1929.63*AC426</f>
        <v>0</v>
      </c>
      <c r="AD427" s="8">
        <f>3126.25*AD426</f>
        <v>0</v>
      </c>
      <c r="AE427" s="8">
        <f>1261.2*AE426</f>
        <v>0</v>
      </c>
      <c r="AF427" s="8">
        <f>133.5*AF426</f>
        <v>1335</v>
      </c>
      <c r="AG427" s="8">
        <f>574.7*AG426</f>
        <v>3448.2000000000003</v>
      </c>
      <c r="AH427" s="8">
        <f>1479*AH426</f>
        <v>2958</v>
      </c>
      <c r="AI427" s="8"/>
      <c r="AJ427" s="8"/>
      <c r="AK427" s="8">
        <v>31000</v>
      </c>
      <c r="AL427" s="8">
        <f>SUM(E427:AK427)</f>
        <v>439786.30000000005</v>
      </c>
    </row>
    <row r="428" spans="1:38" ht="15.75" x14ac:dyDescent="0.25">
      <c r="A428" s="58">
        <v>213</v>
      </c>
      <c r="B428" s="48" t="s">
        <v>275</v>
      </c>
      <c r="C428" s="48"/>
      <c r="D428" s="49"/>
      <c r="E428" s="7">
        <v>17</v>
      </c>
      <c r="F428" s="11"/>
      <c r="G428" s="8"/>
      <c r="H428" s="8"/>
      <c r="I428" s="8"/>
      <c r="J428" s="8"/>
      <c r="K428" s="8"/>
      <c r="L428" s="8"/>
      <c r="M428" s="8"/>
      <c r="N428" s="8">
        <v>2.75</v>
      </c>
      <c r="O428" s="8"/>
      <c r="P428" s="8"/>
      <c r="Q428" s="8"/>
      <c r="R428" s="8"/>
      <c r="S428" s="8"/>
      <c r="T428" s="8"/>
      <c r="U428" s="8">
        <v>1</v>
      </c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>
        <v>1</v>
      </c>
      <c r="AH428" s="8">
        <v>1</v>
      </c>
      <c r="AI428" s="8"/>
      <c r="AJ428" s="8">
        <v>1990</v>
      </c>
      <c r="AK428" s="8"/>
      <c r="AL428" s="8"/>
    </row>
    <row r="429" spans="1:38" ht="15.75" x14ac:dyDescent="0.25">
      <c r="A429" s="59"/>
      <c r="B429" s="50"/>
      <c r="C429" s="50"/>
      <c r="D429" s="51"/>
      <c r="E429" s="7">
        <v>9391.2000000000007</v>
      </c>
      <c r="F429" s="8"/>
      <c r="G429" s="8"/>
      <c r="H429" s="8"/>
      <c r="I429" s="8"/>
      <c r="J429" s="8"/>
      <c r="K429" s="8"/>
      <c r="L429" s="8"/>
      <c r="M429" s="8"/>
      <c r="N429" s="8">
        <v>1080.75</v>
      </c>
      <c r="O429" s="8"/>
      <c r="P429" s="8"/>
      <c r="Q429" s="8"/>
      <c r="R429" s="8"/>
      <c r="S429" s="8"/>
      <c r="T429" s="8"/>
      <c r="U429" s="8">
        <v>340.26</v>
      </c>
      <c r="V429" s="8"/>
      <c r="W429" s="8"/>
      <c r="X429" s="8"/>
      <c r="Y429" s="8"/>
      <c r="Z429" s="8">
        <f>1553.81*Z428</f>
        <v>0</v>
      </c>
      <c r="AA429" s="8">
        <f>1553.81*AA428</f>
        <v>0</v>
      </c>
      <c r="AB429" s="8">
        <f>2039.2*AB428</f>
        <v>0</v>
      </c>
      <c r="AC429" s="8">
        <f>1929.63*AC428</f>
        <v>0</v>
      </c>
      <c r="AD429" s="8">
        <f>3126.25*AD428</f>
        <v>0</v>
      </c>
      <c r="AE429" s="8">
        <f>1261.2*AE428</f>
        <v>0</v>
      </c>
      <c r="AF429" s="8">
        <f>133.5*AF428</f>
        <v>0</v>
      </c>
      <c r="AG429" s="8">
        <f>574.7*AG428</f>
        <v>574.70000000000005</v>
      </c>
      <c r="AH429" s="8">
        <f>1479*AH428</f>
        <v>1479</v>
      </c>
      <c r="AI429" s="8"/>
      <c r="AJ429" s="8">
        <v>39800</v>
      </c>
      <c r="AK429" s="8">
        <v>60000</v>
      </c>
      <c r="AL429" s="8">
        <f>SUM(E429:AK429)</f>
        <v>112665.91</v>
      </c>
    </row>
    <row r="430" spans="1:38" ht="15.75" x14ac:dyDescent="0.25">
      <c r="A430" s="58">
        <v>214</v>
      </c>
      <c r="B430" s="48" t="s">
        <v>276</v>
      </c>
      <c r="C430" s="48"/>
      <c r="D430" s="49"/>
      <c r="E430" s="7"/>
      <c r="F430" s="11"/>
      <c r="G430" s="8"/>
      <c r="H430" s="8"/>
      <c r="I430" s="8"/>
      <c r="J430" s="8"/>
      <c r="K430" s="8">
        <v>18</v>
      </c>
      <c r="L430" s="8"/>
      <c r="M430" s="8"/>
      <c r="N430" s="8">
        <v>2.75</v>
      </c>
      <c r="O430" s="8"/>
      <c r="P430" s="8"/>
      <c r="Q430" s="8">
        <v>1</v>
      </c>
      <c r="R430" s="8"/>
      <c r="S430" s="8"/>
      <c r="T430" s="8"/>
      <c r="U430" s="8">
        <v>1</v>
      </c>
      <c r="V430" s="8">
        <v>1</v>
      </c>
      <c r="W430" s="8"/>
      <c r="X430" s="8"/>
      <c r="Y430" s="8"/>
      <c r="Z430" s="8"/>
      <c r="AA430" s="8"/>
      <c r="AB430" s="8"/>
      <c r="AC430" s="8"/>
      <c r="AD430" s="8"/>
      <c r="AE430" s="8">
        <v>3</v>
      </c>
      <c r="AF430" s="8">
        <v>0</v>
      </c>
      <c r="AG430" s="8">
        <v>2</v>
      </c>
      <c r="AH430" s="8">
        <v>1</v>
      </c>
      <c r="AI430" s="8"/>
      <c r="AJ430" s="8"/>
      <c r="AK430" s="8"/>
      <c r="AL430" s="8"/>
    </row>
    <row r="431" spans="1:38" ht="15.75" x14ac:dyDescent="0.25">
      <c r="A431" s="59"/>
      <c r="B431" s="50"/>
      <c r="C431" s="50"/>
      <c r="D431" s="51"/>
      <c r="E431" s="7"/>
      <c r="F431" s="8"/>
      <c r="G431" s="8"/>
      <c r="H431" s="8"/>
      <c r="I431" s="8"/>
      <c r="J431" s="8"/>
      <c r="K431" s="8">
        <v>1900.08</v>
      </c>
      <c r="L431" s="8"/>
      <c r="M431" s="8"/>
      <c r="N431" s="8">
        <v>1080.75</v>
      </c>
      <c r="O431" s="8"/>
      <c r="P431" s="8"/>
      <c r="Q431" s="8">
        <v>87.55</v>
      </c>
      <c r="R431" s="8"/>
      <c r="S431" s="8"/>
      <c r="T431" s="8"/>
      <c r="U431" s="8">
        <v>340.26</v>
      </c>
      <c r="V431" s="8">
        <v>766</v>
      </c>
      <c r="W431" s="8"/>
      <c r="X431" s="8"/>
      <c r="Y431" s="8"/>
      <c r="Z431" s="8">
        <f>1553.81*Z430</f>
        <v>0</v>
      </c>
      <c r="AA431" s="8">
        <f>1553.81*AA430</f>
        <v>0</v>
      </c>
      <c r="AB431" s="8">
        <f>2039.2*AB430</f>
        <v>0</v>
      </c>
      <c r="AC431" s="8">
        <f>1929.63*AC430</f>
        <v>0</v>
      </c>
      <c r="AD431" s="8">
        <f>3126.25*AD430</f>
        <v>0</v>
      </c>
      <c r="AE431" s="8">
        <f>1261.2*AE430</f>
        <v>3783.6000000000004</v>
      </c>
      <c r="AF431" s="8">
        <f>133.5*AF430</f>
        <v>0</v>
      </c>
      <c r="AG431" s="8">
        <f>574.7*AG430</f>
        <v>1149.4000000000001</v>
      </c>
      <c r="AH431" s="8">
        <f>1479*AH430</f>
        <v>1479</v>
      </c>
      <c r="AI431" s="8"/>
      <c r="AJ431" s="8"/>
      <c r="AK431" s="8">
        <v>5300</v>
      </c>
      <c r="AL431" s="8">
        <f>SUM(E431:AK431)</f>
        <v>15886.640000000001</v>
      </c>
    </row>
    <row r="432" spans="1:38" ht="15.75" x14ac:dyDescent="0.25">
      <c r="A432" s="60">
        <v>215</v>
      </c>
      <c r="B432" s="48" t="s">
        <v>277</v>
      </c>
      <c r="C432" s="48"/>
      <c r="D432" s="49"/>
      <c r="E432" s="7"/>
      <c r="F432" s="11"/>
      <c r="G432" s="8"/>
      <c r="H432" s="8"/>
      <c r="I432" s="8"/>
      <c r="J432" s="8"/>
      <c r="K432" s="8">
        <v>21.5</v>
      </c>
      <c r="L432" s="8" t="s">
        <v>200</v>
      </c>
      <c r="M432" s="8"/>
      <c r="N432" s="8"/>
      <c r="O432" s="8"/>
      <c r="P432" s="8"/>
      <c r="Q432" s="8"/>
      <c r="R432" s="8"/>
      <c r="S432" s="8"/>
      <c r="T432" s="8">
        <v>3</v>
      </c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>
        <v>1</v>
      </c>
      <c r="AH432" s="8">
        <v>2</v>
      </c>
      <c r="AI432" s="8"/>
      <c r="AJ432" s="8"/>
      <c r="AK432" s="8"/>
      <c r="AL432" s="8"/>
    </row>
    <row r="433" spans="1:38" ht="15.75" x14ac:dyDescent="0.25">
      <c r="A433" s="60"/>
      <c r="B433" s="50"/>
      <c r="C433" s="50"/>
      <c r="D433" s="51"/>
      <c r="E433" s="7"/>
      <c r="F433" s="8"/>
      <c r="G433" s="8"/>
      <c r="H433" s="8"/>
      <c r="I433" s="8"/>
      <c r="J433" s="8"/>
      <c r="K433" s="8">
        <v>2269.54</v>
      </c>
      <c r="L433" s="8">
        <v>76.792000000000002</v>
      </c>
      <c r="M433" s="8"/>
      <c r="N433" s="8"/>
      <c r="O433" s="8"/>
      <c r="P433" s="8"/>
      <c r="Q433" s="8"/>
      <c r="R433" s="8"/>
      <c r="S433" s="8"/>
      <c r="T433" s="8">
        <v>18003</v>
      </c>
      <c r="U433" s="8"/>
      <c r="V433" s="8"/>
      <c r="W433" s="8"/>
      <c r="X433" s="8"/>
      <c r="Y433" s="8"/>
      <c r="Z433" s="8">
        <f>1553.81*Z432</f>
        <v>0</v>
      </c>
      <c r="AA433" s="8">
        <f>1553.81*AA432</f>
        <v>0</v>
      </c>
      <c r="AB433" s="8">
        <f>2039.2*AB432</f>
        <v>0</v>
      </c>
      <c r="AC433" s="8">
        <f>1929.63*AC432</f>
        <v>0</v>
      </c>
      <c r="AD433" s="8">
        <f>3126.25*AD432</f>
        <v>0</v>
      </c>
      <c r="AE433" s="8">
        <f>1261.2*AE432</f>
        <v>0</v>
      </c>
      <c r="AF433" s="8">
        <f>133.5*AF432</f>
        <v>0</v>
      </c>
      <c r="AG433" s="8">
        <f>574.7*AG432</f>
        <v>574.70000000000005</v>
      </c>
      <c r="AH433" s="8">
        <f>1479*AH432</f>
        <v>2958</v>
      </c>
      <c r="AI433" s="8"/>
      <c r="AJ433" s="8"/>
      <c r="AK433" s="8">
        <v>13000</v>
      </c>
      <c r="AL433" s="8">
        <f>SUM(E433:AK433)</f>
        <v>36882.031999999999</v>
      </c>
    </row>
    <row r="434" spans="1:38" ht="15.75" x14ac:dyDescent="0.25">
      <c r="A434" s="58">
        <v>216</v>
      </c>
      <c r="B434" s="48" t="s">
        <v>278</v>
      </c>
      <c r="C434" s="48"/>
      <c r="D434" s="49"/>
      <c r="E434" s="7"/>
      <c r="F434" s="11"/>
      <c r="G434" s="8"/>
      <c r="H434" s="8"/>
      <c r="I434" s="8"/>
      <c r="J434" s="8"/>
      <c r="K434" s="8">
        <v>18</v>
      </c>
      <c r="L434" s="8"/>
      <c r="M434" s="8"/>
      <c r="N434" s="8">
        <v>2</v>
      </c>
      <c r="O434" s="8"/>
      <c r="P434" s="8"/>
      <c r="Q434" s="8">
        <v>0.5</v>
      </c>
      <c r="R434" s="8"/>
      <c r="S434" s="8"/>
      <c r="T434" s="8">
        <v>2</v>
      </c>
      <c r="U434" s="8">
        <v>1</v>
      </c>
      <c r="V434" s="8"/>
      <c r="W434" s="8"/>
      <c r="X434" s="8"/>
      <c r="Y434" s="8">
        <v>0.7</v>
      </c>
      <c r="Z434" s="8"/>
      <c r="AA434" s="8"/>
      <c r="AB434" s="8">
        <v>2</v>
      </c>
      <c r="AC434" s="8"/>
      <c r="AD434" s="8"/>
      <c r="AE434" s="8">
        <v>8</v>
      </c>
      <c r="AF434" s="8">
        <v>30</v>
      </c>
      <c r="AG434" s="8">
        <v>16</v>
      </c>
      <c r="AH434" s="8">
        <v>3</v>
      </c>
      <c r="AI434" s="8"/>
      <c r="AJ434" s="8"/>
      <c r="AK434" s="8"/>
      <c r="AL434" s="8"/>
    </row>
    <row r="435" spans="1:38" ht="15.75" x14ac:dyDescent="0.25">
      <c r="A435" s="59"/>
      <c r="B435" s="50"/>
      <c r="C435" s="50"/>
      <c r="D435" s="51"/>
      <c r="E435" s="7"/>
      <c r="F435" s="8"/>
      <c r="G435" s="8"/>
      <c r="H435" s="8"/>
      <c r="I435" s="8"/>
      <c r="J435" s="8"/>
      <c r="K435" s="8">
        <v>1900.08</v>
      </c>
      <c r="L435" s="8"/>
      <c r="M435" s="8"/>
      <c r="N435" s="8">
        <v>786</v>
      </c>
      <c r="O435" s="8"/>
      <c r="P435" s="8"/>
      <c r="Q435" s="8">
        <v>43.774999999999999</v>
      </c>
      <c r="R435" s="8"/>
      <c r="S435" s="8"/>
      <c r="T435" s="8">
        <v>884</v>
      </c>
      <c r="U435" s="8">
        <v>340.26</v>
      </c>
      <c r="V435" s="8"/>
      <c r="W435" s="8"/>
      <c r="X435" s="8"/>
      <c r="Y435" s="8">
        <v>671.3</v>
      </c>
      <c r="Z435" s="8">
        <f>1553.81*Z434</f>
        <v>0</v>
      </c>
      <c r="AA435" s="8">
        <f>1553.81*AA434</f>
        <v>0</v>
      </c>
      <c r="AB435" s="8">
        <f>2039.2*AB434</f>
        <v>4078.4</v>
      </c>
      <c r="AC435" s="8">
        <f>1929.63*AC434</f>
        <v>0</v>
      </c>
      <c r="AD435" s="8">
        <f>3126.25*AD434</f>
        <v>0</v>
      </c>
      <c r="AE435" s="8">
        <f>1261.2*AE434</f>
        <v>10089.6</v>
      </c>
      <c r="AF435" s="8">
        <f>133.5*AF434</f>
        <v>4005</v>
      </c>
      <c r="AG435" s="8">
        <f>574.7*AG434</f>
        <v>9195.2000000000007</v>
      </c>
      <c r="AH435" s="8">
        <f>1479*AH434</f>
        <v>4437</v>
      </c>
      <c r="AI435" s="8"/>
      <c r="AJ435" s="8"/>
      <c r="AK435" s="8">
        <v>40000</v>
      </c>
      <c r="AL435" s="8">
        <f>SUM(E435:AK435)</f>
        <v>76430.615000000005</v>
      </c>
    </row>
    <row r="436" spans="1:38" ht="31.5" x14ac:dyDescent="0.25">
      <c r="A436" s="58">
        <v>217</v>
      </c>
      <c r="B436" s="48" t="s">
        <v>280</v>
      </c>
      <c r="C436" s="48"/>
      <c r="D436" s="49"/>
      <c r="E436" s="7"/>
      <c r="F436" s="11"/>
      <c r="G436" s="8"/>
      <c r="H436" s="8"/>
      <c r="I436" s="8"/>
      <c r="J436" s="8"/>
      <c r="K436" s="8">
        <v>19</v>
      </c>
      <c r="L436" s="8" t="s">
        <v>279</v>
      </c>
      <c r="M436" s="8"/>
      <c r="N436" s="8">
        <v>3.4</v>
      </c>
      <c r="O436" s="8"/>
      <c r="P436" s="8"/>
      <c r="Q436" s="8">
        <v>0.4</v>
      </c>
      <c r="R436" s="8">
        <v>4</v>
      </c>
      <c r="S436" s="8"/>
      <c r="T436" s="8">
        <v>8</v>
      </c>
      <c r="U436" s="8">
        <v>1</v>
      </c>
      <c r="V436" s="8"/>
      <c r="W436" s="8"/>
      <c r="X436" s="8"/>
      <c r="Y436" s="8"/>
      <c r="Z436" s="8">
        <v>3</v>
      </c>
      <c r="AA436" s="8"/>
      <c r="AB436" s="8">
        <v>3</v>
      </c>
      <c r="AC436" s="8"/>
      <c r="AD436" s="8"/>
      <c r="AE436" s="8">
        <v>16</v>
      </c>
      <c r="AF436" s="8">
        <v>30</v>
      </c>
      <c r="AG436" s="8">
        <v>56</v>
      </c>
      <c r="AH436" s="8">
        <v>2</v>
      </c>
      <c r="AI436" s="8"/>
      <c r="AJ436" s="8"/>
      <c r="AK436" s="8"/>
      <c r="AL436" s="8"/>
    </row>
    <row r="437" spans="1:38" ht="15.75" x14ac:dyDescent="0.25">
      <c r="A437" s="59"/>
      <c r="B437" s="50"/>
      <c r="C437" s="50"/>
      <c r="D437" s="51"/>
      <c r="E437" s="7"/>
      <c r="F437" s="8"/>
      <c r="G437" s="8"/>
      <c r="H437" s="8"/>
      <c r="I437" s="8"/>
      <c r="J437" s="8"/>
      <c r="K437" s="8">
        <v>2005.64</v>
      </c>
      <c r="L437" s="23">
        <f>174.768+214.488+193.304+170.796+170.796+166.824+226.404</f>
        <v>1317.38</v>
      </c>
      <c r="M437" s="8"/>
      <c r="N437" s="8">
        <v>1336.2</v>
      </c>
      <c r="O437" s="8"/>
      <c r="P437" s="8"/>
      <c r="Q437" s="8">
        <v>35.020000000000003</v>
      </c>
      <c r="R437" s="8">
        <v>61632</v>
      </c>
      <c r="S437" s="8"/>
      <c r="T437" s="8">
        <v>48008</v>
      </c>
      <c r="U437" s="8">
        <v>340.26</v>
      </c>
      <c r="V437" s="8"/>
      <c r="W437" s="8"/>
      <c r="X437" s="8"/>
      <c r="Y437" s="8"/>
      <c r="Z437" s="8">
        <f>1553.81*Z436</f>
        <v>4661.43</v>
      </c>
      <c r="AA437" s="8">
        <f>1553.81*AA436</f>
        <v>0</v>
      </c>
      <c r="AB437" s="8">
        <f>2039.2*AB436</f>
        <v>6117.6</v>
      </c>
      <c r="AC437" s="8">
        <f>1929.63*AC436</f>
        <v>0</v>
      </c>
      <c r="AD437" s="8">
        <f>3126.25*AD436</f>
        <v>0</v>
      </c>
      <c r="AE437" s="8">
        <f>1261.2*AE436</f>
        <v>20179.2</v>
      </c>
      <c r="AF437" s="8">
        <f>133.5*AF436</f>
        <v>4005</v>
      </c>
      <c r="AG437" s="8">
        <f>574.7*AG436</f>
        <v>32183.200000000004</v>
      </c>
      <c r="AH437" s="8">
        <f>1479*AH436</f>
        <v>2958</v>
      </c>
      <c r="AI437" s="8"/>
      <c r="AJ437" s="8"/>
      <c r="AK437" s="8">
        <v>66900</v>
      </c>
      <c r="AL437" s="8">
        <f>SUM(E437:AK437)</f>
        <v>251678.93000000002</v>
      </c>
    </row>
    <row r="438" spans="1:38" ht="15.75" x14ac:dyDescent="0.25">
      <c r="A438" s="60">
        <v>218</v>
      </c>
      <c r="B438" s="48" t="s">
        <v>282</v>
      </c>
      <c r="C438" s="48"/>
      <c r="D438" s="49"/>
      <c r="E438" s="7">
        <v>16</v>
      </c>
      <c r="F438" s="11"/>
      <c r="G438" s="8"/>
      <c r="H438" s="8"/>
      <c r="I438" s="8"/>
      <c r="J438" s="8"/>
      <c r="K438" s="8">
        <v>18</v>
      </c>
      <c r="L438" s="8" t="s">
        <v>281</v>
      </c>
      <c r="M438" s="8"/>
      <c r="N438" s="8">
        <v>4</v>
      </c>
      <c r="O438" s="8">
        <v>2</v>
      </c>
      <c r="P438" s="8"/>
      <c r="Q438" s="8"/>
      <c r="R438" s="8">
        <v>2</v>
      </c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>
        <v>10</v>
      </c>
      <c r="AG438" s="8">
        <v>9</v>
      </c>
      <c r="AH438" s="8">
        <v>1</v>
      </c>
      <c r="AI438" s="8"/>
      <c r="AJ438" s="8">
        <v>2795</v>
      </c>
      <c r="AK438" s="8"/>
      <c r="AL438" s="8"/>
    </row>
    <row r="439" spans="1:38" ht="15.75" x14ac:dyDescent="0.25">
      <c r="A439" s="60"/>
      <c r="B439" s="50"/>
      <c r="C439" s="50"/>
      <c r="D439" s="51"/>
      <c r="E439" s="7">
        <v>7593.6</v>
      </c>
      <c r="F439" s="8"/>
      <c r="G439" s="8"/>
      <c r="H439" s="8"/>
      <c r="I439" s="8"/>
      <c r="J439" s="8"/>
      <c r="K439" s="8">
        <v>1900.08</v>
      </c>
      <c r="L439" s="8">
        <v>464783</v>
      </c>
      <c r="M439" s="8"/>
      <c r="N439" s="8">
        <v>1164</v>
      </c>
      <c r="O439" s="8">
        <v>785.76</v>
      </c>
      <c r="P439" s="8"/>
      <c r="Q439" s="8"/>
      <c r="R439" s="8">
        <v>30816</v>
      </c>
      <c r="S439" s="8"/>
      <c r="T439" s="8"/>
      <c r="U439" s="8"/>
      <c r="V439" s="8"/>
      <c r="W439" s="8"/>
      <c r="X439" s="8"/>
      <c r="Y439" s="8"/>
      <c r="Z439" s="8">
        <f>1553.81*Z438</f>
        <v>0</v>
      </c>
      <c r="AA439" s="8">
        <f>1553.81*AA438</f>
        <v>0</v>
      </c>
      <c r="AB439" s="8">
        <f>2039.2*AB438</f>
        <v>0</v>
      </c>
      <c r="AC439" s="8">
        <f>1929.63*AC438</f>
        <v>0</v>
      </c>
      <c r="AD439" s="8">
        <f>3126.25*AD438</f>
        <v>0</v>
      </c>
      <c r="AE439" s="8">
        <f>1261.2*AE438</f>
        <v>0</v>
      </c>
      <c r="AF439" s="8">
        <f>133.5*AF438</f>
        <v>1335</v>
      </c>
      <c r="AG439" s="8">
        <f>574.7*AG438</f>
        <v>5172.3</v>
      </c>
      <c r="AH439" s="8">
        <f>1479*AH438</f>
        <v>1479</v>
      </c>
      <c r="AI439" s="8"/>
      <c r="AJ439" s="8">
        <v>55890</v>
      </c>
      <c r="AK439" s="8">
        <v>38600</v>
      </c>
      <c r="AL439" s="8">
        <f>SUM(E439:AK439)</f>
        <v>609518.74</v>
      </c>
    </row>
    <row r="440" spans="1:38" ht="15.75" x14ac:dyDescent="0.25">
      <c r="A440" s="58">
        <v>219</v>
      </c>
      <c r="B440" s="48" t="s">
        <v>283</v>
      </c>
      <c r="C440" s="48"/>
      <c r="D440" s="49"/>
      <c r="E440" s="7"/>
      <c r="F440" s="11"/>
      <c r="G440" s="8"/>
      <c r="H440" s="8"/>
      <c r="I440" s="8"/>
      <c r="J440" s="8"/>
      <c r="K440" s="8">
        <v>25</v>
      </c>
      <c r="L440" s="8" t="s">
        <v>42</v>
      </c>
      <c r="M440" s="8"/>
      <c r="N440" s="8"/>
      <c r="O440" s="8"/>
      <c r="P440" s="8"/>
      <c r="Q440" s="8"/>
      <c r="R440" s="8"/>
      <c r="S440" s="8"/>
      <c r="T440" s="8">
        <v>1</v>
      </c>
      <c r="U440" s="8"/>
      <c r="V440" s="8"/>
      <c r="W440" s="8"/>
      <c r="X440" s="8"/>
      <c r="Y440" s="8"/>
      <c r="Z440" s="8"/>
      <c r="AA440" s="8"/>
      <c r="AB440" s="8">
        <v>5</v>
      </c>
      <c r="AC440" s="8"/>
      <c r="AD440" s="8"/>
      <c r="AE440" s="8">
        <v>10</v>
      </c>
      <c r="AF440" s="8">
        <v>5</v>
      </c>
      <c r="AG440" s="8">
        <v>2</v>
      </c>
      <c r="AH440" s="8">
        <v>1</v>
      </c>
      <c r="AI440" s="8"/>
      <c r="AJ440" s="8">
        <v>1008</v>
      </c>
      <c r="AK440" s="8"/>
      <c r="AL440" s="8"/>
    </row>
    <row r="441" spans="1:38" ht="15.75" x14ac:dyDescent="0.25">
      <c r="A441" s="59"/>
      <c r="B441" s="50"/>
      <c r="C441" s="50"/>
      <c r="D441" s="51"/>
      <c r="E441" s="7"/>
      <c r="F441" s="8"/>
      <c r="G441" s="8"/>
      <c r="H441" s="8"/>
      <c r="I441" s="8"/>
      <c r="J441" s="8"/>
      <c r="K441" s="8">
        <v>2639</v>
      </c>
      <c r="L441" s="8">
        <v>241251</v>
      </c>
      <c r="M441" s="8"/>
      <c r="N441" s="8"/>
      <c r="O441" s="8"/>
      <c r="P441" s="8"/>
      <c r="Q441" s="8"/>
      <c r="R441" s="8"/>
      <c r="S441" s="8"/>
      <c r="T441" s="8">
        <v>442</v>
      </c>
      <c r="U441" s="8"/>
      <c r="V441" s="8"/>
      <c r="W441" s="8"/>
      <c r="X441" s="8"/>
      <c r="Y441" s="8"/>
      <c r="Z441" s="8">
        <f>1553.81*Z440</f>
        <v>0</v>
      </c>
      <c r="AA441" s="8">
        <f>1553.81*AA440</f>
        <v>0</v>
      </c>
      <c r="AB441" s="8">
        <f>2039.2*AB440</f>
        <v>10196</v>
      </c>
      <c r="AC441" s="8">
        <f>1929.63*AC440</f>
        <v>0</v>
      </c>
      <c r="AD441" s="8">
        <f>3126.25*AD440</f>
        <v>0</v>
      </c>
      <c r="AE441" s="8">
        <f>1261.2*AE440</f>
        <v>12612</v>
      </c>
      <c r="AF441" s="8">
        <f>133.5*AF440</f>
        <v>667.5</v>
      </c>
      <c r="AG441" s="8">
        <f>574.7*AG440</f>
        <v>1149.4000000000001</v>
      </c>
      <c r="AH441" s="8">
        <f>1479*AH440</f>
        <v>1479</v>
      </c>
      <c r="AI441" s="8"/>
      <c r="AJ441" s="8">
        <v>20169</v>
      </c>
      <c r="AK441" s="8">
        <v>11250</v>
      </c>
      <c r="AL441" s="8">
        <f>SUM(E441:AK441)</f>
        <v>301854.90000000002</v>
      </c>
    </row>
    <row r="442" spans="1:38" ht="15.75" x14ac:dyDescent="0.25">
      <c r="A442" s="58">
        <v>220</v>
      </c>
      <c r="B442" s="48" t="s">
        <v>284</v>
      </c>
      <c r="C442" s="48"/>
      <c r="D442" s="49"/>
      <c r="E442" s="7"/>
      <c r="F442" s="11"/>
      <c r="G442" s="8"/>
      <c r="H442" s="8"/>
      <c r="I442" s="8"/>
      <c r="J442" s="8"/>
      <c r="K442" s="8">
        <v>22</v>
      </c>
      <c r="L442" s="8" t="s">
        <v>79</v>
      </c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>
        <v>40</v>
      </c>
      <c r="Z442" s="8"/>
      <c r="AA442" s="8"/>
      <c r="AB442" s="8"/>
      <c r="AC442" s="8"/>
      <c r="AD442" s="8"/>
      <c r="AE442" s="8">
        <v>5</v>
      </c>
      <c r="AF442" s="8">
        <v>15</v>
      </c>
      <c r="AG442" s="8">
        <v>18</v>
      </c>
      <c r="AH442" s="8">
        <v>3</v>
      </c>
      <c r="AI442" s="8"/>
      <c r="AJ442" s="8"/>
      <c r="AK442" s="8"/>
      <c r="AL442" s="8"/>
    </row>
    <row r="443" spans="1:38" ht="15.75" x14ac:dyDescent="0.25">
      <c r="A443" s="59"/>
      <c r="B443" s="50"/>
      <c r="C443" s="50"/>
      <c r="D443" s="51"/>
      <c r="E443" s="7"/>
      <c r="F443" s="8"/>
      <c r="G443" s="8"/>
      <c r="H443" s="8"/>
      <c r="I443" s="8"/>
      <c r="J443" s="8"/>
      <c r="K443" s="8">
        <v>2322.3200000000002</v>
      </c>
      <c r="L443" s="8">
        <f>152260+153584</f>
        <v>305844</v>
      </c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>
        <v>38360</v>
      </c>
      <c r="Z443" s="8">
        <f>1553.81*Z442</f>
        <v>0</v>
      </c>
      <c r="AA443" s="8">
        <f>1553.81*AA442</f>
        <v>0</v>
      </c>
      <c r="AB443" s="8">
        <f>2039.2*AB442</f>
        <v>0</v>
      </c>
      <c r="AC443" s="8">
        <f>1929.63*AC442</f>
        <v>0</v>
      </c>
      <c r="AD443" s="8">
        <f>3126.25*AD442</f>
        <v>0</v>
      </c>
      <c r="AE443" s="8">
        <f>1261.2*AE442</f>
        <v>6306</v>
      </c>
      <c r="AF443" s="8">
        <f>133.5*AF442</f>
        <v>2002.5</v>
      </c>
      <c r="AG443" s="8">
        <f>574.7*AG442</f>
        <v>10344.6</v>
      </c>
      <c r="AH443" s="8">
        <f>1479*AH442</f>
        <v>4437</v>
      </c>
      <c r="AI443" s="8"/>
      <c r="AJ443" s="8"/>
      <c r="AK443" s="8">
        <v>19000</v>
      </c>
      <c r="AL443" s="8">
        <f>SUM(E443:AK443)</f>
        <v>388616.42</v>
      </c>
    </row>
    <row r="444" spans="1:38" ht="15.75" x14ac:dyDescent="0.25">
      <c r="A444" s="60">
        <v>221</v>
      </c>
      <c r="B444" s="48" t="s">
        <v>285</v>
      </c>
      <c r="C444" s="48"/>
      <c r="D444" s="49"/>
      <c r="E444" s="7">
        <v>12.8</v>
      </c>
      <c r="F444" s="11"/>
      <c r="G444" s="8"/>
      <c r="H444" s="8"/>
      <c r="I444" s="8"/>
      <c r="J444" s="8"/>
      <c r="K444" s="8">
        <v>21</v>
      </c>
      <c r="L444" s="8" t="s">
        <v>42</v>
      </c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>
        <v>8</v>
      </c>
      <c r="AD444" s="8"/>
      <c r="AE444" s="8"/>
      <c r="AF444" s="8">
        <v>10</v>
      </c>
      <c r="AG444" s="8">
        <v>12</v>
      </c>
      <c r="AH444" s="8">
        <v>1</v>
      </c>
      <c r="AI444" s="8"/>
      <c r="AJ444" s="8">
        <v>1013</v>
      </c>
      <c r="AK444" s="8"/>
      <c r="AL444" s="8"/>
    </row>
    <row r="445" spans="1:38" ht="15.75" x14ac:dyDescent="0.25">
      <c r="A445" s="60"/>
      <c r="B445" s="50"/>
      <c r="C445" s="50"/>
      <c r="D445" s="51"/>
      <c r="E445" s="7">
        <v>5107.2</v>
      </c>
      <c r="F445" s="8"/>
      <c r="G445" s="8"/>
      <c r="H445" s="8"/>
      <c r="I445" s="8"/>
      <c r="J445" s="8"/>
      <c r="K445" s="8">
        <v>2216.7600000000002</v>
      </c>
      <c r="L445" s="8">
        <v>111.21599999999999</v>
      </c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>
        <f>1553.81*Z444</f>
        <v>0</v>
      </c>
      <c r="AA445" s="8">
        <f>1553.81*AA444</f>
        <v>0</v>
      </c>
      <c r="AB445" s="8">
        <f>2039.2*AB444</f>
        <v>0</v>
      </c>
      <c r="AC445" s="8">
        <f>1929.63*AC444</f>
        <v>15437.04</v>
      </c>
      <c r="AD445" s="8">
        <f>3126.25*AD444</f>
        <v>0</v>
      </c>
      <c r="AE445" s="8">
        <f>1261.2*AE444</f>
        <v>0</v>
      </c>
      <c r="AF445" s="8">
        <f>133.5*AF444</f>
        <v>1335</v>
      </c>
      <c r="AG445" s="8">
        <f>574.7*AG444</f>
        <v>6896.4000000000005</v>
      </c>
      <c r="AH445" s="8">
        <f>1479*AH444</f>
        <v>1479</v>
      </c>
      <c r="AI445" s="8"/>
      <c r="AJ445" s="8">
        <v>20250</v>
      </c>
      <c r="AK445" s="8">
        <v>15600</v>
      </c>
      <c r="AL445" s="8">
        <f>SUM(E445:AK445)</f>
        <v>68432.616000000009</v>
      </c>
    </row>
    <row r="446" spans="1:38" ht="15.75" x14ac:dyDescent="0.25">
      <c r="A446" s="58">
        <v>222</v>
      </c>
      <c r="B446" s="48" t="s">
        <v>286</v>
      </c>
      <c r="C446" s="48"/>
      <c r="D446" s="49"/>
      <c r="E446" s="7"/>
      <c r="F446" s="11"/>
      <c r="G446" s="8"/>
      <c r="H446" s="8"/>
      <c r="I446" s="8"/>
      <c r="J446" s="8"/>
      <c r="K446" s="8">
        <v>25</v>
      </c>
      <c r="L446" s="8" t="s">
        <v>42</v>
      </c>
      <c r="M446" s="8"/>
      <c r="N446" s="8">
        <v>3</v>
      </c>
      <c r="O446" s="8">
        <v>2</v>
      </c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>
        <v>7</v>
      </c>
      <c r="AF446" s="8"/>
      <c r="AG446" s="8">
        <v>2</v>
      </c>
      <c r="AH446" s="8">
        <v>1</v>
      </c>
      <c r="AI446" s="8"/>
      <c r="AJ446" s="8">
        <v>891</v>
      </c>
      <c r="AK446" s="8"/>
      <c r="AL446" s="8"/>
    </row>
    <row r="447" spans="1:38" ht="15.75" x14ac:dyDescent="0.25">
      <c r="A447" s="59"/>
      <c r="B447" s="50"/>
      <c r="C447" s="50"/>
      <c r="D447" s="51"/>
      <c r="E447" s="7"/>
      <c r="F447" s="8"/>
      <c r="G447" s="8"/>
      <c r="H447" s="8"/>
      <c r="I447" s="8"/>
      <c r="J447" s="8"/>
      <c r="K447" s="8">
        <v>2639</v>
      </c>
      <c r="L447" s="8">
        <v>103588</v>
      </c>
      <c r="M447" s="8"/>
      <c r="N447" s="8">
        <v>1179</v>
      </c>
      <c r="O447" s="8">
        <v>785.76</v>
      </c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>
        <f>1553.81*Z446</f>
        <v>0</v>
      </c>
      <c r="AA447" s="8">
        <f>1553.81*AA446</f>
        <v>0</v>
      </c>
      <c r="AB447" s="8">
        <f>2039.2*AB446</f>
        <v>0</v>
      </c>
      <c r="AC447" s="8">
        <f>1929.63*AC446</f>
        <v>0</v>
      </c>
      <c r="AD447" s="8">
        <f>3126.25*AD446</f>
        <v>0</v>
      </c>
      <c r="AE447" s="8">
        <f>1261.2*AE446</f>
        <v>8828.4</v>
      </c>
      <c r="AF447" s="8">
        <f>133.5*AF446</f>
        <v>0</v>
      </c>
      <c r="AG447" s="8">
        <f>574.7*AG446</f>
        <v>1149.4000000000001</v>
      </c>
      <c r="AH447" s="8">
        <f>1479*AH446</f>
        <v>1479</v>
      </c>
      <c r="AI447" s="8"/>
      <c r="AJ447" s="8">
        <v>17820</v>
      </c>
      <c r="AK447" s="8">
        <v>10300</v>
      </c>
      <c r="AL447" s="8">
        <f>SUM(E447:AK447)</f>
        <v>147768.56</v>
      </c>
    </row>
    <row r="448" spans="1:38" ht="15.75" x14ac:dyDescent="0.25">
      <c r="A448" s="58">
        <v>223</v>
      </c>
      <c r="B448" s="48" t="s">
        <v>287</v>
      </c>
      <c r="C448" s="48"/>
      <c r="D448" s="49"/>
      <c r="E448" s="7"/>
      <c r="F448" s="11"/>
      <c r="G448" s="8"/>
      <c r="H448" s="8"/>
      <c r="I448" s="8"/>
      <c r="J448" s="8"/>
      <c r="K448" s="8">
        <v>10</v>
      </c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>
        <v>5</v>
      </c>
      <c r="AC448" s="8"/>
      <c r="AD448" s="8"/>
      <c r="AE448" s="8"/>
      <c r="AF448" s="8">
        <v>5</v>
      </c>
      <c r="AG448" s="8">
        <v>3</v>
      </c>
      <c r="AH448" s="8">
        <v>1</v>
      </c>
      <c r="AI448" s="8"/>
      <c r="AJ448" s="8"/>
      <c r="AK448" s="8"/>
      <c r="AL448" s="8"/>
    </row>
    <row r="449" spans="1:38" ht="15.75" x14ac:dyDescent="0.25">
      <c r="A449" s="59"/>
      <c r="B449" s="50"/>
      <c r="C449" s="50"/>
      <c r="D449" s="51"/>
      <c r="E449" s="7"/>
      <c r="F449" s="8"/>
      <c r="G449" s="8"/>
      <c r="H449" s="8"/>
      <c r="I449" s="8"/>
      <c r="J449" s="8"/>
      <c r="K449" s="8">
        <v>942</v>
      </c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>
        <f>1553.81*Z448</f>
        <v>0</v>
      </c>
      <c r="AA449" s="8">
        <f>1553.81*AA448</f>
        <v>0</v>
      </c>
      <c r="AB449" s="8">
        <f>2039.2*AB448</f>
        <v>10196</v>
      </c>
      <c r="AC449" s="8">
        <f>1929.63*AC448</f>
        <v>0</v>
      </c>
      <c r="AD449" s="8">
        <f>3126.25*AD448</f>
        <v>0</v>
      </c>
      <c r="AE449" s="8">
        <f>1261.2*AE448</f>
        <v>0</v>
      </c>
      <c r="AF449" s="8">
        <f>133.5*AF448</f>
        <v>667.5</v>
      </c>
      <c r="AG449" s="8">
        <f>574.7*AG448</f>
        <v>1724.1000000000001</v>
      </c>
      <c r="AH449" s="8">
        <f>1479*AH448</f>
        <v>1479</v>
      </c>
      <c r="AI449" s="8"/>
      <c r="AJ449" s="8"/>
      <c r="AK449" s="8">
        <v>7150</v>
      </c>
      <c r="AL449" s="8">
        <f>SUM(E449:AK449)</f>
        <v>22158.6</v>
      </c>
    </row>
    <row r="450" spans="1:38" ht="15.75" x14ac:dyDescent="0.25">
      <c r="A450" s="60">
        <v>224</v>
      </c>
      <c r="B450" s="48" t="s">
        <v>288</v>
      </c>
      <c r="C450" s="48"/>
      <c r="D450" s="49"/>
      <c r="E450" s="7"/>
      <c r="F450" s="11"/>
      <c r="G450" s="8"/>
      <c r="H450" s="8"/>
      <c r="I450" s="8"/>
      <c r="J450" s="8"/>
      <c r="K450" s="8"/>
      <c r="L450" s="8" t="s">
        <v>200</v>
      </c>
      <c r="M450" s="8">
        <v>15</v>
      </c>
      <c r="N450" s="8">
        <v>3</v>
      </c>
      <c r="O450" s="8"/>
      <c r="P450" s="8"/>
      <c r="Q450" s="8"/>
      <c r="R450" s="8">
        <v>3</v>
      </c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>
        <v>20</v>
      </c>
      <c r="AG450" s="8">
        <v>16</v>
      </c>
      <c r="AH450" s="8">
        <v>3</v>
      </c>
      <c r="AI450" s="8"/>
      <c r="AJ450" s="8"/>
      <c r="AK450" s="8"/>
      <c r="AL450" s="8"/>
    </row>
    <row r="451" spans="1:38" ht="15.75" x14ac:dyDescent="0.25">
      <c r="A451" s="60"/>
      <c r="B451" s="50"/>
      <c r="C451" s="50"/>
      <c r="D451" s="51"/>
      <c r="E451" s="7"/>
      <c r="F451" s="8"/>
      <c r="G451" s="8"/>
      <c r="H451" s="8"/>
      <c r="I451" s="8"/>
      <c r="J451" s="8"/>
      <c r="K451" s="8"/>
      <c r="L451" s="8">
        <v>117.836</v>
      </c>
      <c r="M451" s="8"/>
      <c r="N451" s="8">
        <v>1179</v>
      </c>
      <c r="O451" s="8"/>
      <c r="P451" s="8"/>
      <c r="Q451" s="8"/>
      <c r="R451" s="8">
        <f>15408+442</f>
        <v>15850</v>
      </c>
      <c r="S451" s="8"/>
      <c r="T451" s="8"/>
      <c r="U451" s="8"/>
      <c r="V451" s="8"/>
      <c r="W451" s="8"/>
      <c r="X451" s="8"/>
      <c r="Y451" s="8"/>
      <c r="Z451" s="8">
        <f>1553.81*Z450</f>
        <v>0</v>
      </c>
      <c r="AA451" s="8">
        <f>1553.81*AA450</f>
        <v>0</v>
      </c>
      <c r="AB451" s="8">
        <f>2039.2*AB450</f>
        <v>0</v>
      </c>
      <c r="AC451" s="8">
        <f>1929.63*AC450</f>
        <v>0</v>
      </c>
      <c r="AD451" s="8">
        <f>3126.25*AD450</f>
        <v>0</v>
      </c>
      <c r="AE451" s="8">
        <f>1261.2*AE450</f>
        <v>0</v>
      </c>
      <c r="AF451" s="8">
        <f>133.5*AF450</f>
        <v>2670</v>
      </c>
      <c r="AG451" s="8">
        <f>574.7*AG450</f>
        <v>9195.2000000000007</v>
      </c>
      <c r="AH451" s="8">
        <f>1479*AH450</f>
        <v>4437</v>
      </c>
      <c r="AI451" s="8"/>
      <c r="AJ451" s="8"/>
      <c r="AK451" s="8">
        <v>23560</v>
      </c>
      <c r="AL451" s="8">
        <f>SUM(E451:AK451)</f>
        <v>57009.036</v>
      </c>
    </row>
    <row r="452" spans="1:38" ht="15.75" x14ac:dyDescent="0.25">
      <c r="A452" s="58">
        <v>225</v>
      </c>
      <c r="B452" s="48" t="s">
        <v>289</v>
      </c>
      <c r="C452" s="48"/>
      <c r="D452" s="49"/>
      <c r="E452" s="7"/>
      <c r="F452" s="11"/>
      <c r="G452" s="8"/>
      <c r="H452" s="8"/>
      <c r="I452" s="8"/>
      <c r="J452" s="8"/>
      <c r="K452" s="8"/>
      <c r="L452" s="8" t="s">
        <v>42</v>
      </c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>
        <v>7</v>
      </c>
      <c r="AH452" s="8">
        <v>1</v>
      </c>
      <c r="AI452" s="8"/>
      <c r="AJ452" s="8">
        <v>350</v>
      </c>
      <c r="AK452" s="8"/>
      <c r="AL452" s="8"/>
    </row>
    <row r="453" spans="1:38" ht="15.75" x14ac:dyDescent="0.25">
      <c r="A453" s="59"/>
      <c r="B453" s="50"/>
      <c r="C453" s="50"/>
      <c r="D453" s="51"/>
      <c r="E453" s="7"/>
      <c r="F453" s="8"/>
      <c r="G453" s="8"/>
      <c r="H453" s="8"/>
      <c r="I453" s="8"/>
      <c r="J453" s="8"/>
      <c r="K453" s="8"/>
      <c r="L453" s="8">
        <v>37.072000000000003</v>
      </c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>
        <f>1553.81*Z452</f>
        <v>0</v>
      </c>
      <c r="AA453" s="8">
        <f>1553.81*AA452</f>
        <v>0</v>
      </c>
      <c r="AB453" s="8">
        <f>2039.2*AB452</f>
        <v>0</v>
      </c>
      <c r="AC453" s="8">
        <f>1929.63*AC452</f>
        <v>0</v>
      </c>
      <c r="AD453" s="8">
        <f>3126.25*AD452</f>
        <v>0</v>
      </c>
      <c r="AE453" s="8">
        <f>1261.2*AE452</f>
        <v>0</v>
      </c>
      <c r="AF453" s="8">
        <f>133.5*AF452</f>
        <v>0</v>
      </c>
      <c r="AG453" s="8">
        <f>574.7*AG452</f>
        <v>4022.9000000000005</v>
      </c>
      <c r="AH453" s="8">
        <f>1479*AH452</f>
        <v>1479</v>
      </c>
      <c r="AI453" s="8"/>
      <c r="AJ453" s="8">
        <v>6993</v>
      </c>
      <c r="AK453" s="8">
        <v>2490</v>
      </c>
      <c r="AL453" s="8">
        <f>SUM(E453:AK453)</f>
        <v>15021.972000000002</v>
      </c>
    </row>
    <row r="454" spans="1:38" ht="15.75" x14ac:dyDescent="0.25">
      <c r="A454" s="58">
        <v>226</v>
      </c>
      <c r="B454" s="48" t="s">
        <v>290</v>
      </c>
      <c r="C454" s="48"/>
      <c r="D454" s="49"/>
      <c r="E454" s="7">
        <v>13</v>
      </c>
      <c r="F454" s="11"/>
      <c r="G454" s="8"/>
      <c r="H454" s="8"/>
      <c r="I454" s="8"/>
      <c r="J454" s="8"/>
      <c r="K454" s="8"/>
      <c r="L454" s="8" t="s">
        <v>45</v>
      </c>
      <c r="M454" s="8"/>
      <c r="N454" s="8">
        <v>3</v>
      </c>
      <c r="O454" s="8"/>
      <c r="P454" s="8"/>
      <c r="Q454" s="8"/>
      <c r="R454" s="8"/>
      <c r="S454" s="8"/>
      <c r="T454" s="8">
        <v>1</v>
      </c>
      <c r="U454" s="8"/>
      <c r="V454" s="8"/>
      <c r="W454" s="8">
        <v>2</v>
      </c>
      <c r="X454" s="8"/>
      <c r="Y454" s="8"/>
      <c r="Z454" s="8"/>
      <c r="AA454" s="8"/>
      <c r="AB454" s="8">
        <v>15</v>
      </c>
      <c r="AC454" s="8"/>
      <c r="AD454" s="8"/>
      <c r="AE454" s="8">
        <v>9</v>
      </c>
      <c r="AF454" s="8">
        <v>25</v>
      </c>
      <c r="AG454" s="8">
        <v>17</v>
      </c>
      <c r="AH454" s="8">
        <v>3</v>
      </c>
      <c r="AI454" s="8"/>
      <c r="AJ454" s="8"/>
      <c r="AK454" s="8"/>
      <c r="AL454" s="8"/>
    </row>
    <row r="455" spans="1:38" ht="15.75" x14ac:dyDescent="0.25">
      <c r="A455" s="59"/>
      <c r="B455" s="50"/>
      <c r="C455" s="50"/>
      <c r="D455" s="51"/>
      <c r="E455" s="7">
        <v>7644</v>
      </c>
      <c r="F455" s="8"/>
      <c r="G455" s="8"/>
      <c r="H455" s="8"/>
      <c r="I455" s="8"/>
      <c r="J455" s="8"/>
      <c r="K455" s="8"/>
      <c r="L455" s="8">
        <f>116.512+117.836</f>
        <v>234.34800000000001</v>
      </c>
      <c r="M455" s="8"/>
      <c r="N455" s="8">
        <v>1179</v>
      </c>
      <c r="O455" s="8"/>
      <c r="P455" s="8"/>
      <c r="Q455" s="8"/>
      <c r="R455" s="8"/>
      <c r="S455" s="8"/>
      <c r="T455" s="8">
        <v>6001</v>
      </c>
      <c r="U455" s="8"/>
      <c r="V455" s="8"/>
      <c r="W455" s="8">
        <v>1390</v>
      </c>
      <c r="X455" s="8"/>
      <c r="Y455" s="8"/>
      <c r="Z455" s="8">
        <f>1553.81*Z454</f>
        <v>0</v>
      </c>
      <c r="AA455" s="8">
        <f>1553.81*AA454</f>
        <v>0</v>
      </c>
      <c r="AB455" s="8">
        <f>2039.2*AB454</f>
        <v>30588</v>
      </c>
      <c r="AC455" s="8">
        <f>1929.63*AC454</f>
        <v>0</v>
      </c>
      <c r="AD455" s="8">
        <f>3126.25*AD454</f>
        <v>0</v>
      </c>
      <c r="AE455" s="8">
        <f>1261.2*AE454</f>
        <v>11350.800000000001</v>
      </c>
      <c r="AF455" s="8">
        <f>133.5*AF454</f>
        <v>3337.5</v>
      </c>
      <c r="AG455" s="8">
        <f>574.7*AG454</f>
        <v>9769.9000000000015</v>
      </c>
      <c r="AH455" s="8">
        <f>1479*AH454</f>
        <v>4437</v>
      </c>
      <c r="AI455" s="8"/>
      <c r="AJ455" s="8"/>
      <c r="AK455" s="8">
        <v>23300</v>
      </c>
      <c r="AL455" s="8">
        <f>SUM(E455:AK455)</f>
        <v>99231.54800000001</v>
      </c>
    </row>
    <row r="456" spans="1:38" ht="15.75" x14ac:dyDescent="0.25">
      <c r="A456" s="60">
        <v>227</v>
      </c>
      <c r="B456" s="48" t="s">
        <v>291</v>
      </c>
      <c r="C456" s="48"/>
      <c r="D456" s="49"/>
      <c r="E456" s="7">
        <v>3.6</v>
      </c>
      <c r="F456" s="11"/>
      <c r="G456" s="8"/>
      <c r="H456" s="8"/>
      <c r="I456" s="8"/>
      <c r="J456" s="8"/>
      <c r="K456" s="8">
        <v>15</v>
      </c>
      <c r="L456" s="8"/>
      <c r="M456" s="8"/>
      <c r="N456" s="8">
        <v>3</v>
      </c>
      <c r="O456" s="8">
        <v>1</v>
      </c>
      <c r="P456" s="8"/>
      <c r="Q456" s="8">
        <v>1</v>
      </c>
      <c r="R456" s="8">
        <v>2</v>
      </c>
      <c r="S456" s="8"/>
      <c r="T456" s="8"/>
      <c r="U456" s="8"/>
      <c r="V456" s="8"/>
      <c r="W456" s="8"/>
      <c r="X456" s="8"/>
      <c r="Y456" s="8"/>
      <c r="Z456" s="8"/>
      <c r="AA456" s="8"/>
      <c r="AB456" s="8">
        <v>6</v>
      </c>
      <c r="AC456" s="8"/>
      <c r="AD456" s="8"/>
      <c r="AE456" s="8"/>
      <c r="AF456" s="8">
        <v>5</v>
      </c>
      <c r="AG456" s="8">
        <v>1</v>
      </c>
      <c r="AH456" s="8">
        <v>1</v>
      </c>
      <c r="AI456" s="8"/>
      <c r="AJ456" s="8"/>
      <c r="AK456" s="8"/>
      <c r="AL456" s="8"/>
    </row>
    <row r="457" spans="1:38" ht="15.75" x14ac:dyDescent="0.25">
      <c r="A457" s="60"/>
      <c r="B457" s="50"/>
      <c r="C457" s="50"/>
      <c r="D457" s="51"/>
      <c r="E457" s="7">
        <v>302.39999999999998</v>
      </c>
      <c r="F457" s="8"/>
      <c r="G457" s="8"/>
      <c r="H457" s="8"/>
      <c r="I457" s="8"/>
      <c r="J457" s="8"/>
      <c r="K457" s="8">
        <v>1586.3</v>
      </c>
      <c r="L457" s="8"/>
      <c r="M457" s="8"/>
      <c r="N457" s="8">
        <v>1179</v>
      </c>
      <c r="O457" s="8">
        <v>392.88</v>
      </c>
      <c r="P457" s="8"/>
      <c r="Q457" s="8">
        <v>503</v>
      </c>
      <c r="R457" s="8">
        <v>30816</v>
      </c>
      <c r="S457" s="8"/>
      <c r="T457" s="8"/>
      <c r="U457" s="8"/>
      <c r="V457" s="8"/>
      <c r="W457" s="8"/>
      <c r="X457" s="8"/>
      <c r="Y457" s="8"/>
      <c r="Z457" s="8">
        <f>1553.81*Z456</f>
        <v>0</v>
      </c>
      <c r="AA457" s="8">
        <f>1553.81*AA456</f>
        <v>0</v>
      </c>
      <c r="AB457" s="8">
        <f>2039.2*AB456</f>
        <v>12235.2</v>
      </c>
      <c r="AC457" s="8">
        <f>1929.63*AC456</f>
        <v>0</v>
      </c>
      <c r="AD457" s="8">
        <f>3126.25*AD456</f>
        <v>0</v>
      </c>
      <c r="AE457" s="8">
        <f>1261.2*AE456</f>
        <v>0</v>
      </c>
      <c r="AF457" s="8">
        <f>133.5*AF456</f>
        <v>667.5</v>
      </c>
      <c r="AG457" s="8">
        <f>574.7*AG456</f>
        <v>574.70000000000005</v>
      </c>
      <c r="AH457" s="8">
        <f>1479*AH456</f>
        <v>1479</v>
      </c>
      <c r="AI457" s="8"/>
      <c r="AJ457" s="8"/>
      <c r="AK457" s="8">
        <v>10825</v>
      </c>
      <c r="AL457" s="8">
        <f>SUM(E457:AK457)</f>
        <v>60560.979999999996</v>
      </c>
    </row>
    <row r="458" spans="1:38" ht="15.75" x14ac:dyDescent="0.25">
      <c r="A458" s="58">
        <v>228</v>
      </c>
      <c r="B458" s="48" t="s">
        <v>292</v>
      </c>
      <c r="C458" s="48"/>
      <c r="D458" s="49"/>
      <c r="E458" s="7">
        <v>7.5</v>
      </c>
      <c r="F458" s="11"/>
      <c r="G458" s="8"/>
      <c r="H458" s="8"/>
      <c r="I458" s="8"/>
      <c r="J458" s="8"/>
      <c r="K458" s="8"/>
      <c r="L458" s="8" t="s">
        <v>42</v>
      </c>
      <c r="M458" s="8"/>
      <c r="N458" s="8"/>
      <c r="O458" s="8"/>
      <c r="P458" s="8"/>
      <c r="Q458" s="8">
        <v>1</v>
      </c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>
        <v>4</v>
      </c>
      <c r="AC458" s="8"/>
      <c r="AD458" s="8"/>
      <c r="AE458" s="8">
        <v>6</v>
      </c>
      <c r="AF458" s="8">
        <v>20</v>
      </c>
      <c r="AG458" s="8">
        <v>33</v>
      </c>
      <c r="AH458" s="8">
        <v>3</v>
      </c>
      <c r="AI458" s="8"/>
      <c r="AJ458" s="8"/>
      <c r="AK458" s="8"/>
      <c r="AL458" s="8"/>
    </row>
    <row r="459" spans="1:38" ht="15.75" x14ac:dyDescent="0.25">
      <c r="A459" s="59"/>
      <c r="B459" s="50"/>
      <c r="C459" s="50"/>
      <c r="D459" s="51"/>
      <c r="E459" s="7">
        <v>1612.5</v>
      </c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>
        <v>87.55</v>
      </c>
      <c r="R459" s="8"/>
      <c r="S459" s="8"/>
      <c r="T459" s="8"/>
      <c r="U459" s="8"/>
      <c r="V459" s="8"/>
      <c r="W459" s="8"/>
      <c r="X459" s="8"/>
      <c r="Y459" s="8"/>
      <c r="Z459" s="8">
        <f>1553.81*Z458</f>
        <v>0</v>
      </c>
      <c r="AA459" s="8">
        <f>1553.81*AA458</f>
        <v>0</v>
      </c>
      <c r="AB459" s="8">
        <f>2039.2*AB458</f>
        <v>8156.8</v>
      </c>
      <c r="AC459" s="8">
        <f>1929.63*AC458</f>
        <v>0</v>
      </c>
      <c r="AD459" s="8">
        <f>3126.25*AD458</f>
        <v>0</v>
      </c>
      <c r="AE459" s="8">
        <f>1261.2*AE458</f>
        <v>7567.2000000000007</v>
      </c>
      <c r="AF459" s="8">
        <f>133.5*AF458</f>
        <v>2670</v>
      </c>
      <c r="AG459" s="8">
        <f>574.7*AG458</f>
        <v>18965.100000000002</v>
      </c>
      <c r="AH459" s="8">
        <f>1479*AH458</f>
        <v>4437</v>
      </c>
      <c r="AI459" s="8"/>
      <c r="AJ459" s="8"/>
      <c r="AK459" s="8">
        <v>36770</v>
      </c>
      <c r="AL459" s="8">
        <f>SUM(E459:AK459)</f>
        <v>80266.150000000009</v>
      </c>
    </row>
    <row r="460" spans="1:38" ht="15.75" x14ac:dyDescent="0.25">
      <c r="A460" s="58">
        <v>229</v>
      </c>
      <c r="B460" s="48" t="s">
        <v>293</v>
      </c>
      <c r="C460" s="48"/>
      <c r="D460" s="49"/>
      <c r="E460" s="7">
        <v>6</v>
      </c>
      <c r="F460" s="11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>
        <v>0.7</v>
      </c>
      <c r="R460" s="8">
        <v>1</v>
      </c>
      <c r="S460" s="8"/>
      <c r="T460" s="8"/>
      <c r="U460" s="8">
        <v>0.7</v>
      </c>
      <c r="V460" s="8">
        <v>1.5</v>
      </c>
      <c r="W460" s="8"/>
      <c r="X460" s="8"/>
      <c r="Y460" s="8">
        <v>3.5</v>
      </c>
      <c r="Z460" s="8"/>
      <c r="AA460" s="8"/>
      <c r="AB460" s="8">
        <v>4</v>
      </c>
      <c r="AC460" s="8"/>
      <c r="AD460" s="8"/>
      <c r="AE460" s="8">
        <v>8</v>
      </c>
      <c r="AF460" s="8">
        <v>20</v>
      </c>
      <c r="AG460" s="8">
        <v>18</v>
      </c>
      <c r="AH460" s="8">
        <v>3</v>
      </c>
      <c r="AI460" s="8"/>
      <c r="AJ460" s="8"/>
      <c r="AK460" s="8"/>
      <c r="AL460" s="8"/>
    </row>
    <row r="461" spans="1:38" ht="15.75" x14ac:dyDescent="0.25">
      <c r="A461" s="59"/>
      <c r="B461" s="50"/>
      <c r="C461" s="50"/>
      <c r="D461" s="51"/>
      <c r="E461" s="7">
        <v>1290</v>
      </c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>
        <v>61.284999999999997</v>
      </c>
      <c r="R461" s="8">
        <v>15408</v>
      </c>
      <c r="S461" s="8"/>
      <c r="T461" s="8"/>
      <c r="U461" s="8">
        <v>238.18199999999999</v>
      </c>
      <c r="V461" s="8"/>
      <c r="W461" s="8"/>
      <c r="X461" s="8"/>
      <c r="Y461" s="8"/>
      <c r="Z461" s="8">
        <f>1553.81*Z460</f>
        <v>0</v>
      </c>
      <c r="AA461" s="8">
        <f>1553.81*AA460</f>
        <v>0</v>
      </c>
      <c r="AB461" s="8">
        <f>2039.2*AB460</f>
        <v>8156.8</v>
      </c>
      <c r="AC461" s="8">
        <f>1929.63*AC460</f>
        <v>0</v>
      </c>
      <c r="AD461" s="8">
        <f>3126.25*AD460</f>
        <v>0</v>
      </c>
      <c r="AE461" s="8">
        <f>1261.2*AE460</f>
        <v>10089.6</v>
      </c>
      <c r="AF461" s="8">
        <f>133.5*AF460</f>
        <v>2670</v>
      </c>
      <c r="AG461" s="8">
        <f>574.7*AG460</f>
        <v>10344.6</v>
      </c>
      <c r="AH461" s="8">
        <f>1479*AH460</f>
        <v>4437</v>
      </c>
      <c r="AI461" s="8"/>
      <c r="AJ461" s="8"/>
      <c r="AK461" s="8">
        <v>36750</v>
      </c>
      <c r="AL461" s="8">
        <f>SUM(E461:AK461)</f>
        <v>89445.467000000004</v>
      </c>
    </row>
    <row r="462" spans="1:38" ht="15.75" x14ac:dyDescent="0.25">
      <c r="A462" s="60">
        <v>230</v>
      </c>
      <c r="B462" s="48" t="s">
        <v>294</v>
      </c>
      <c r="C462" s="48"/>
      <c r="D462" s="49"/>
      <c r="E462" s="7"/>
      <c r="F462" s="11"/>
      <c r="G462" s="8"/>
      <c r="H462" s="8"/>
      <c r="I462" s="8"/>
      <c r="J462" s="8"/>
      <c r="K462" s="8"/>
      <c r="L462" s="8" t="s">
        <v>200</v>
      </c>
      <c r="M462" s="8"/>
      <c r="N462" s="8"/>
      <c r="O462" s="8"/>
      <c r="P462" s="8"/>
      <c r="Q462" s="8"/>
      <c r="R462" s="8">
        <v>1</v>
      </c>
      <c r="S462" s="8"/>
      <c r="T462" s="8"/>
      <c r="U462" s="8"/>
      <c r="V462" s="8"/>
      <c r="W462" s="8"/>
      <c r="X462" s="8"/>
      <c r="Y462" s="8">
        <v>3.5</v>
      </c>
      <c r="Z462" s="8">
        <v>10</v>
      </c>
      <c r="AA462" s="8"/>
      <c r="AB462" s="8">
        <v>3</v>
      </c>
      <c r="AC462" s="8"/>
      <c r="AD462" s="8"/>
      <c r="AE462" s="8">
        <v>3</v>
      </c>
      <c r="AF462" s="8">
        <v>10</v>
      </c>
      <c r="AG462" s="8">
        <v>16</v>
      </c>
      <c r="AH462" s="8">
        <v>3</v>
      </c>
      <c r="AI462" s="8"/>
      <c r="AJ462" s="8"/>
      <c r="AK462" s="8"/>
      <c r="AL462" s="8"/>
    </row>
    <row r="463" spans="1:38" ht="15.75" x14ac:dyDescent="0.25">
      <c r="A463" s="60"/>
      <c r="B463" s="50"/>
      <c r="C463" s="50"/>
      <c r="D463" s="51"/>
      <c r="E463" s="7"/>
      <c r="F463" s="8"/>
      <c r="G463" s="8"/>
      <c r="H463" s="8"/>
      <c r="I463" s="8"/>
      <c r="J463" s="8"/>
      <c r="K463" s="8"/>
      <c r="L463" s="8">
        <v>377340</v>
      </c>
      <c r="M463" s="8"/>
      <c r="N463" s="8"/>
      <c r="O463" s="8"/>
      <c r="P463" s="8"/>
      <c r="Q463" s="8"/>
      <c r="R463" s="8">
        <v>442</v>
      </c>
      <c r="S463" s="8"/>
      <c r="T463" s="8"/>
      <c r="U463" s="8"/>
      <c r="V463" s="8"/>
      <c r="W463" s="8"/>
      <c r="X463" s="8"/>
      <c r="Y463" s="8">
        <v>3356.5</v>
      </c>
      <c r="Z463" s="8">
        <f>1553.81*Z462</f>
        <v>15538.099999999999</v>
      </c>
      <c r="AA463" s="8">
        <f>1553.81*AA462</f>
        <v>0</v>
      </c>
      <c r="AB463" s="8">
        <f>2039.2*AB462</f>
        <v>6117.6</v>
      </c>
      <c r="AC463" s="8">
        <f>1929.63*AC462</f>
        <v>0</v>
      </c>
      <c r="AD463" s="8">
        <f>3126.25*AD462</f>
        <v>0</v>
      </c>
      <c r="AE463" s="8">
        <f>1261.2*AE462</f>
        <v>3783.6000000000004</v>
      </c>
      <c r="AF463" s="8">
        <f>133.5*AF462</f>
        <v>1335</v>
      </c>
      <c r="AG463" s="8">
        <f>574.7*AG462</f>
        <v>9195.2000000000007</v>
      </c>
      <c r="AH463" s="8">
        <f>1479*AH462</f>
        <v>4437</v>
      </c>
      <c r="AI463" s="8"/>
      <c r="AJ463" s="8"/>
      <c r="AK463" s="8">
        <v>26790</v>
      </c>
      <c r="AL463" s="8">
        <f>SUM(E463:AK463)</f>
        <v>448334.99999999994</v>
      </c>
    </row>
    <row r="464" spans="1:38" ht="15.75" x14ac:dyDescent="0.25">
      <c r="A464" s="58">
        <v>231</v>
      </c>
      <c r="B464" s="48" t="s">
        <v>295</v>
      </c>
      <c r="C464" s="48"/>
      <c r="D464" s="49"/>
      <c r="E464" s="7"/>
      <c r="F464" s="11"/>
      <c r="G464" s="8"/>
      <c r="H464" s="8"/>
      <c r="I464" s="8"/>
      <c r="J464" s="8"/>
      <c r="K464" s="8"/>
      <c r="L464" s="8" t="s">
        <v>42</v>
      </c>
      <c r="M464" s="8"/>
      <c r="N464" s="8"/>
      <c r="O464" s="8"/>
      <c r="P464" s="8"/>
      <c r="Q464" s="8">
        <v>0.6</v>
      </c>
      <c r="R464" s="8">
        <v>1</v>
      </c>
      <c r="S464" s="8"/>
      <c r="T464" s="8"/>
      <c r="U464" s="8">
        <v>0.6</v>
      </c>
      <c r="V464" s="8"/>
      <c r="W464" s="8"/>
      <c r="X464" s="8"/>
      <c r="Y464" s="8"/>
      <c r="Z464" s="8"/>
      <c r="AA464" s="8"/>
      <c r="AB464" s="8">
        <v>5</v>
      </c>
      <c r="AC464" s="8"/>
      <c r="AD464" s="8"/>
      <c r="AE464" s="8">
        <v>8</v>
      </c>
      <c r="AF464" s="8">
        <v>10</v>
      </c>
      <c r="AG464" s="8">
        <v>31</v>
      </c>
      <c r="AH464" s="8">
        <v>3</v>
      </c>
      <c r="AI464" s="8"/>
      <c r="AJ464" s="8"/>
      <c r="AK464" s="8"/>
      <c r="AL464" s="8"/>
    </row>
    <row r="465" spans="1:38" ht="15.75" x14ac:dyDescent="0.25">
      <c r="A465" s="59"/>
      <c r="B465" s="50"/>
      <c r="C465" s="50"/>
      <c r="D465" s="51"/>
      <c r="E465" s="7"/>
      <c r="F465" s="8"/>
      <c r="G465" s="8"/>
      <c r="H465" s="8"/>
      <c r="I465" s="8"/>
      <c r="J465" s="8"/>
      <c r="K465" s="8"/>
      <c r="L465" s="8">
        <v>372099</v>
      </c>
      <c r="M465" s="8"/>
      <c r="N465" s="8"/>
      <c r="O465" s="8"/>
      <c r="P465" s="8"/>
      <c r="Q465" s="8">
        <v>52.53</v>
      </c>
      <c r="R465" s="8">
        <v>15408</v>
      </c>
      <c r="S465" s="8"/>
      <c r="T465" s="8"/>
      <c r="U465" s="8">
        <v>204.15600000000001</v>
      </c>
      <c r="V465" s="8"/>
      <c r="W465" s="8"/>
      <c r="X465" s="8"/>
      <c r="Y465" s="8"/>
      <c r="Z465" s="8">
        <f>1553.81*Z464</f>
        <v>0</v>
      </c>
      <c r="AA465" s="8">
        <f>1553.81*AA464</f>
        <v>0</v>
      </c>
      <c r="AB465" s="8">
        <f>2039.2*AB464</f>
        <v>10196</v>
      </c>
      <c r="AC465" s="8">
        <f>1929.63*AC464</f>
        <v>0</v>
      </c>
      <c r="AD465" s="8">
        <f>3126.25*AD464</f>
        <v>0</v>
      </c>
      <c r="AE465" s="8">
        <f>1261.2*AE464</f>
        <v>10089.6</v>
      </c>
      <c r="AF465" s="8">
        <f>133.5*AF464</f>
        <v>1335</v>
      </c>
      <c r="AG465" s="8">
        <f>574.7*AG464</f>
        <v>17815.7</v>
      </c>
      <c r="AH465" s="8">
        <f>1479*AH464</f>
        <v>4437</v>
      </c>
      <c r="AI465" s="8"/>
      <c r="AJ465" s="8"/>
      <c r="AK465" s="8">
        <v>37000</v>
      </c>
      <c r="AL465" s="8">
        <f>SUM(E465:AK465)</f>
        <v>468636.98600000003</v>
      </c>
    </row>
    <row r="466" spans="1:38" ht="15.75" x14ac:dyDescent="0.25">
      <c r="A466" s="58">
        <v>232</v>
      </c>
      <c r="B466" s="48" t="s">
        <v>296</v>
      </c>
      <c r="C466" s="48"/>
      <c r="D466" s="49"/>
      <c r="E466" s="7"/>
      <c r="F466" s="11"/>
      <c r="G466" s="8"/>
      <c r="H466" s="8"/>
      <c r="I466" s="8"/>
      <c r="J466" s="8"/>
      <c r="K466" s="8"/>
      <c r="L466" s="8" t="s">
        <v>79</v>
      </c>
      <c r="M466" s="8"/>
      <c r="N466" s="8"/>
      <c r="O466" s="8">
        <v>2</v>
      </c>
      <c r="P466" s="8"/>
      <c r="Q466" s="8">
        <v>1</v>
      </c>
      <c r="R466" s="8">
        <v>1</v>
      </c>
      <c r="S466" s="8"/>
      <c r="T466" s="8"/>
      <c r="U466" s="8">
        <v>1.8</v>
      </c>
      <c r="V466" s="8"/>
      <c r="W466" s="8"/>
      <c r="X466" s="8"/>
      <c r="Y466" s="8"/>
      <c r="Z466" s="8"/>
      <c r="AA466" s="8"/>
      <c r="AB466" s="8">
        <v>2</v>
      </c>
      <c r="AC466" s="8">
        <v>7</v>
      </c>
      <c r="AD466" s="8"/>
      <c r="AE466" s="8">
        <v>3</v>
      </c>
      <c r="AF466" s="8">
        <v>10</v>
      </c>
      <c r="AG466" s="8">
        <v>31</v>
      </c>
      <c r="AH466" s="8">
        <v>3</v>
      </c>
      <c r="AI466" s="8"/>
      <c r="AJ466" s="8"/>
      <c r="AK466" s="8"/>
      <c r="AL466" s="8"/>
    </row>
    <row r="467" spans="1:38" ht="15.75" x14ac:dyDescent="0.25">
      <c r="A467" s="59"/>
      <c r="B467" s="50"/>
      <c r="C467" s="50"/>
      <c r="D467" s="51"/>
      <c r="E467" s="7"/>
      <c r="F467" s="8"/>
      <c r="G467" s="8"/>
      <c r="H467" s="8"/>
      <c r="I467" s="8"/>
      <c r="J467" s="8"/>
      <c r="K467" s="8"/>
      <c r="L467" s="8">
        <v>970456</v>
      </c>
      <c r="M467" s="8"/>
      <c r="N467" s="8"/>
      <c r="O467" s="8">
        <v>785.76</v>
      </c>
      <c r="P467" s="8"/>
      <c r="Q467" s="8">
        <v>87.55</v>
      </c>
      <c r="R467" s="8">
        <v>15408</v>
      </c>
      <c r="S467" s="8"/>
      <c r="T467" s="8"/>
      <c r="U467" s="8">
        <v>612.46799999999996</v>
      </c>
      <c r="V467" s="8"/>
      <c r="W467" s="8"/>
      <c r="X467" s="8"/>
      <c r="Y467" s="8"/>
      <c r="Z467" s="8">
        <f>1553.81*Z466</f>
        <v>0</v>
      </c>
      <c r="AA467" s="8">
        <f>1553.81*AA466</f>
        <v>0</v>
      </c>
      <c r="AB467" s="8">
        <f>2039.2*AB466</f>
        <v>4078.4</v>
      </c>
      <c r="AC467" s="8">
        <f>1929.63*AC466</f>
        <v>13507.41</v>
      </c>
      <c r="AD467" s="8">
        <f>3126.25*AD466</f>
        <v>0</v>
      </c>
      <c r="AE467" s="8">
        <f>1261.2*AE466</f>
        <v>3783.6000000000004</v>
      </c>
      <c r="AF467" s="8">
        <f>133.5*AF466</f>
        <v>1335</v>
      </c>
      <c r="AG467" s="8">
        <f>574.7*AG466</f>
        <v>17815.7</v>
      </c>
      <c r="AH467" s="8">
        <f>1479*AH466</f>
        <v>4437</v>
      </c>
      <c r="AI467" s="8"/>
      <c r="AJ467" s="8"/>
      <c r="AK467" s="8">
        <v>36372</v>
      </c>
      <c r="AL467" s="8">
        <f>SUM(E467:AK467)</f>
        <v>1068678.888</v>
      </c>
    </row>
    <row r="468" spans="1:38" ht="15.75" x14ac:dyDescent="0.25">
      <c r="A468" s="60">
        <v>233</v>
      </c>
      <c r="B468" s="48" t="s">
        <v>297</v>
      </c>
      <c r="C468" s="48"/>
      <c r="D468" s="49"/>
      <c r="E468" s="7">
        <v>5.7</v>
      </c>
      <c r="F468" s="11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>
        <v>1</v>
      </c>
      <c r="R468" s="8">
        <v>1</v>
      </c>
      <c r="S468" s="8"/>
      <c r="T468" s="8"/>
      <c r="U468" s="8">
        <v>1.8</v>
      </c>
      <c r="V468" s="8"/>
      <c r="W468" s="8"/>
      <c r="X468" s="8"/>
      <c r="Y468" s="8"/>
      <c r="Z468" s="8"/>
      <c r="AA468" s="8"/>
      <c r="AB468" s="8">
        <v>3</v>
      </c>
      <c r="AC468" s="8"/>
      <c r="AD468" s="8"/>
      <c r="AE468" s="8">
        <v>6</v>
      </c>
      <c r="AF468" s="8">
        <v>10</v>
      </c>
      <c r="AG468" s="8">
        <v>31</v>
      </c>
      <c r="AH468" s="8">
        <v>3</v>
      </c>
      <c r="AI468" s="8"/>
      <c r="AJ468" s="8"/>
      <c r="AK468" s="8"/>
      <c r="AL468" s="8"/>
    </row>
    <row r="469" spans="1:38" ht="15.75" x14ac:dyDescent="0.25">
      <c r="A469" s="60"/>
      <c r="B469" s="50"/>
      <c r="C469" s="50"/>
      <c r="D469" s="51"/>
      <c r="E469" s="7">
        <v>1225.5</v>
      </c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>
        <v>87.55</v>
      </c>
      <c r="R469" s="8">
        <v>442</v>
      </c>
      <c r="S469" s="8"/>
      <c r="T469" s="8"/>
      <c r="U469" s="8">
        <v>612.46799999999996</v>
      </c>
      <c r="V469" s="8"/>
      <c r="W469" s="8"/>
      <c r="X469" s="8"/>
      <c r="Y469" s="8"/>
      <c r="Z469" s="8">
        <f>1553.81*Z468</f>
        <v>0</v>
      </c>
      <c r="AA469" s="8">
        <f>1553.81*AA468</f>
        <v>0</v>
      </c>
      <c r="AB469" s="8">
        <f>2039.2*AB468</f>
        <v>6117.6</v>
      </c>
      <c r="AC469" s="8">
        <f>1929.63*AC468</f>
        <v>0</v>
      </c>
      <c r="AD469" s="8">
        <f>3126.25*AD468</f>
        <v>0</v>
      </c>
      <c r="AE469" s="8">
        <f>1261.2*AE468</f>
        <v>7567.2000000000007</v>
      </c>
      <c r="AF469" s="8">
        <f>133.5*AF468</f>
        <v>1335</v>
      </c>
      <c r="AG469" s="8">
        <f>574.7*AG468</f>
        <v>17815.7</v>
      </c>
      <c r="AH469" s="8">
        <f>1479*AH468</f>
        <v>4437</v>
      </c>
      <c r="AI469" s="8"/>
      <c r="AJ469" s="8"/>
      <c r="AK469" s="8">
        <v>37100</v>
      </c>
      <c r="AL469" s="8">
        <f>SUM(E469:AK469)</f>
        <v>76740.017999999996</v>
      </c>
    </row>
    <row r="470" spans="1:38" ht="15.75" x14ac:dyDescent="0.25">
      <c r="A470" s="58">
        <v>234</v>
      </c>
      <c r="B470" s="48" t="s">
        <v>298</v>
      </c>
      <c r="C470" s="48"/>
      <c r="D470" s="49"/>
      <c r="E470" s="7"/>
      <c r="F470" s="11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>
        <v>0.8</v>
      </c>
      <c r="R470" s="8">
        <v>1</v>
      </c>
      <c r="S470" s="8"/>
      <c r="T470" s="8"/>
      <c r="U470" s="8">
        <v>1.2</v>
      </c>
      <c r="V470" s="8"/>
      <c r="W470" s="8"/>
      <c r="X470" s="8"/>
      <c r="Y470" s="8">
        <v>16</v>
      </c>
      <c r="Z470" s="8"/>
      <c r="AA470" s="8"/>
      <c r="AB470" s="8">
        <v>4</v>
      </c>
      <c r="AC470" s="8"/>
      <c r="AD470" s="8">
        <v>2</v>
      </c>
      <c r="AE470" s="8"/>
      <c r="AF470" s="8">
        <v>10</v>
      </c>
      <c r="AG470" s="8">
        <v>15</v>
      </c>
      <c r="AH470" s="8">
        <v>1</v>
      </c>
      <c r="AI470" s="8"/>
      <c r="AJ470" s="8"/>
      <c r="AK470" s="8"/>
      <c r="AL470" s="8"/>
    </row>
    <row r="471" spans="1:38" ht="15.75" x14ac:dyDescent="0.25">
      <c r="A471" s="59"/>
      <c r="B471" s="50"/>
      <c r="C471" s="50"/>
      <c r="D471" s="51"/>
      <c r="E471" s="7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>
        <v>70.040000000000006</v>
      </c>
      <c r="R471" s="8">
        <v>442</v>
      </c>
      <c r="S471" s="8"/>
      <c r="T471" s="8"/>
      <c r="U471" s="8">
        <v>408.31200000000001</v>
      </c>
      <c r="V471" s="8"/>
      <c r="W471" s="8"/>
      <c r="X471" s="8"/>
      <c r="Y471" s="8">
        <v>15344</v>
      </c>
      <c r="Z471" s="8">
        <f>1553.81*Z470</f>
        <v>0</v>
      </c>
      <c r="AA471" s="8">
        <f>1553.81*AA470</f>
        <v>0</v>
      </c>
      <c r="AB471" s="8">
        <f>2039.2*AB470</f>
        <v>8156.8</v>
      </c>
      <c r="AC471" s="8">
        <f>1929.63*AC470</f>
        <v>0</v>
      </c>
      <c r="AD471" s="8">
        <f>3126.25*AD470</f>
        <v>6252.5</v>
      </c>
      <c r="AE471" s="8">
        <f>1261.2*AE470</f>
        <v>0</v>
      </c>
      <c r="AF471" s="8">
        <f>133.5*AF470</f>
        <v>1335</v>
      </c>
      <c r="AG471" s="8">
        <f>574.7*AG470</f>
        <v>8620.5</v>
      </c>
      <c r="AH471" s="8">
        <f>1479*AH470</f>
        <v>1479</v>
      </c>
      <c r="AI471" s="8"/>
      <c r="AJ471" s="8"/>
      <c r="AK471" s="8">
        <v>29500</v>
      </c>
      <c r="AL471" s="8">
        <f>SUM(E471:AK471)</f>
        <v>71608.152000000002</v>
      </c>
    </row>
    <row r="472" spans="1:38" ht="15.75" x14ac:dyDescent="0.25">
      <c r="A472" s="58">
        <v>235</v>
      </c>
      <c r="B472" s="48" t="s">
        <v>299</v>
      </c>
      <c r="C472" s="48"/>
      <c r="D472" s="49"/>
      <c r="E472" s="7">
        <v>4</v>
      </c>
      <c r="F472" s="11"/>
      <c r="G472" s="8"/>
      <c r="H472" s="8"/>
      <c r="I472" s="8"/>
      <c r="J472" s="8"/>
      <c r="K472" s="8"/>
      <c r="L472" s="8" t="s">
        <v>42</v>
      </c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>
        <v>3</v>
      </c>
      <c r="AC472" s="8">
        <v>4</v>
      </c>
      <c r="AD472" s="8"/>
      <c r="AE472" s="8">
        <v>1</v>
      </c>
      <c r="AF472" s="8">
        <v>20</v>
      </c>
      <c r="AG472" s="8">
        <v>24</v>
      </c>
      <c r="AH472" s="8">
        <v>2</v>
      </c>
      <c r="AI472" s="8"/>
      <c r="AJ472" s="8"/>
      <c r="AK472" s="8"/>
      <c r="AL472" s="8"/>
    </row>
    <row r="473" spans="1:38" ht="15.75" x14ac:dyDescent="0.25">
      <c r="A473" s="59"/>
      <c r="B473" s="50"/>
      <c r="C473" s="50"/>
      <c r="D473" s="51"/>
      <c r="E473" s="7">
        <v>860</v>
      </c>
      <c r="F473" s="8"/>
      <c r="G473" s="8"/>
      <c r="H473" s="8"/>
      <c r="I473" s="8"/>
      <c r="J473" s="8"/>
      <c r="K473" s="8"/>
      <c r="L473" s="15">
        <v>297.89999999999998</v>
      </c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>
        <f>1553.81*Z472</f>
        <v>0</v>
      </c>
      <c r="AA473" s="8">
        <f>1553.81*AA472</f>
        <v>0</v>
      </c>
      <c r="AB473" s="8">
        <f>2039.2*AB472</f>
        <v>6117.6</v>
      </c>
      <c r="AC473" s="8">
        <f>1929.63*AC472</f>
        <v>7718.52</v>
      </c>
      <c r="AD473" s="8">
        <f>3126.25*AD472</f>
        <v>0</v>
      </c>
      <c r="AE473" s="8">
        <f>1261.2*AE472</f>
        <v>1261.2</v>
      </c>
      <c r="AF473" s="8">
        <f>133.5*AF472</f>
        <v>2670</v>
      </c>
      <c r="AG473" s="8">
        <f>574.7*AG472</f>
        <v>13792.800000000001</v>
      </c>
      <c r="AH473" s="8">
        <f>1479*AH472</f>
        <v>2958</v>
      </c>
      <c r="AI473" s="8"/>
      <c r="AJ473" s="8"/>
      <c r="AK473" s="8">
        <v>41150</v>
      </c>
      <c r="AL473" s="8">
        <f>SUM(E473:AK473)</f>
        <v>76826.02</v>
      </c>
    </row>
    <row r="474" spans="1:38" ht="15.75" x14ac:dyDescent="0.25">
      <c r="A474" s="60">
        <v>236</v>
      </c>
      <c r="B474" s="48" t="s">
        <v>300</v>
      </c>
      <c r="C474" s="48"/>
      <c r="D474" s="49"/>
      <c r="E474" s="7">
        <v>81</v>
      </c>
      <c r="F474" s="11"/>
      <c r="G474" s="8"/>
      <c r="H474" s="8"/>
      <c r="I474" s="8"/>
      <c r="J474" s="8"/>
      <c r="K474" s="8">
        <v>66</v>
      </c>
      <c r="L474" s="8"/>
      <c r="M474" s="8"/>
      <c r="N474" s="8">
        <v>3</v>
      </c>
      <c r="O474" s="8"/>
      <c r="P474" s="8"/>
      <c r="Q474" s="8"/>
      <c r="R474" s="8"/>
      <c r="S474" s="8"/>
      <c r="T474" s="8"/>
      <c r="U474" s="8">
        <v>1</v>
      </c>
      <c r="V474" s="8">
        <v>0.8</v>
      </c>
      <c r="W474" s="8"/>
      <c r="X474" s="8"/>
      <c r="Y474" s="8">
        <v>6</v>
      </c>
      <c r="Z474" s="8">
        <v>2</v>
      </c>
      <c r="AA474" s="8">
        <v>8</v>
      </c>
      <c r="AB474" s="8">
        <v>11</v>
      </c>
      <c r="AC474" s="8">
        <v>2</v>
      </c>
      <c r="AD474" s="8"/>
      <c r="AE474" s="8"/>
      <c r="AF474" s="8">
        <v>25</v>
      </c>
      <c r="AG474" s="8">
        <v>25</v>
      </c>
      <c r="AH474" s="8">
        <v>3</v>
      </c>
      <c r="AI474" s="8"/>
      <c r="AJ474" s="8">
        <v>1374</v>
      </c>
      <c r="AK474" s="8"/>
      <c r="AL474" s="8"/>
    </row>
    <row r="475" spans="1:38" ht="15.75" x14ac:dyDescent="0.25">
      <c r="A475" s="60"/>
      <c r="B475" s="50"/>
      <c r="C475" s="50"/>
      <c r="D475" s="51"/>
      <c r="E475" s="7">
        <v>6561</v>
      </c>
      <c r="F475" s="8"/>
      <c r="G475" s="8"/>
      <c r="H475" s="8"/>
      <c r="I475" s="8"/>
      <c r="J475" s="8"/>
      <c r="K475" s="8">
        <v>6966.96</v>
      </c>
      <c r="L475" s="8"/>
      <c r="M475" s="8"/>
      <c r="N475" s="8">
        <v>1179</v>
      </c>
      <c r="O475" s="8"/>
      <c r="P475" s="8"/>
      <c r="Q475" s="8"/>
      <c r="R475" s="8"/>
      <c r="S475" s="8"/>
      <c r="T475" s="8"/>
      <c r="U475" s="8">
        <v>340.26</v>
      </c>
      <c r="V475" s="8">
        <v>612.79999999999995</v>
      </c>
      <c r="W475" s="8"/>
      <c r="X475" s="8"/>
      <c r="Y475" s="8">
        <v>5754</v>
      </c>
      <c r="Z475" s="8">
        <f>1553.81*Z474</f>
        <v>3107.62</v>
      </c>
      <c r="AA475" s="8">
        <f>1553.81*AA474</f>
        <v>12430.48</v>
      </c>
      <c r="AB475" s="8">
        <f>2039.2*AB474</f>
        <v>22431.200000000001</v>
      </c>
      <c r="AC475" s="8">
        <f>1929.63*AC474</f>
        <v>3859.26</v>
      </c>
      <c r="AD475" s="8">
        <f>3126.25*AD474</f>
        <v>0</v>
      </c>
      <c r="AE475" s="8">
        <f>1261.2*AE474</f>
        <v>0</v>
      </c>
      <c r="AF475" s="8">
        <f>133.5*AF474</f>
        <v>3337.5</v>
      </c>
      <c r="AG475" s="8">
        <f>574.7*AG474</f>
        <v>14367.500000000002</v>
      </c>
      <c r="AH475" s="8">
        <f>1479*AH474</f>
        <v>4437</v>
      </c>
      <c r="AI475" s="8"/>
      <c r="AJ475" s="8">
        <v>27486</v>
      </c>
      <c r="AK475" s="8">
        <v>65500</v>
      </c>
      <c r="AL475" s="8">
        <f>SUM(E475:AK475)</f>
        <v>178370.58</v>
      </c>
    </row>
    <row r="476" spans="1:38" ht="15.75" x14ac:dyDescent="0.25">
      <c r="A476" s="58">
        <v>237</v>
      </c>
      <c r="B476" s="48" t="s">
        <v>301</v>
      </c>
      <c r="C476" s="48"/>
      <c r="D476" s="49"/>
      <c r="E476" s="7">
        <v>5</v>
      </c>
      <c r="F476" s="11"/>
      <c r="G476" s="8"/>
      <c r="H476" s="8"/>
      <c r="I476" s="8"/>
      <c r="J476" s="8"/>
      <c r="K476" s="8">
        <v>15</v>
      </c>
      <c r="L476" s="8"/>
      <c r="M476" s="8">
        <v>19</v>
      </c>
      <c r="N476" s="8">
        <v>4</v>
      </c>
      <c r="O476" s="8"/>
      <c r="P476" s="8"/>
      <c r="Q476" s="8">
        <v>1</v>
      </c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>
        <v>40</v>
      </c>
      <c r="AG476" s="8">
        <v>25</v>
      </c>
      <c r="AH476" s="8">
        <v>5</v>
      </c>
      <c r="AI476" s="8"/>
      <c r="AJ476" s="8"/>
      <c r="AK476" s="8"/>
      <c r="AL476" s="8"/>
    </row>
    <row r="477" spans="1:38" ht="15.75" x14ac:dyDescent="0.25">
      <c r="A477" s="59"/>
      <c r="B477" s="50"/>
      <c r="C477" s="50"/>
      <c r="D477" s="51"/>
      <c r="E477" s="7">
        <v>1075</v>
      </c>
      <c r="F477" s="8"/>
      <c r="G477" s="8"/>
      <c r="H477" s="8"/>
      <c r="I477" s="8"/>
      <c r="J477" s="8"/>
      <c r="K477" s="8">
        <v>1583.4</v>
      </c>
      <c r="L477" s="8"/>
      <c r="M477" s="8"/>
      <c r="N477" s="8">
        <v>1572</v>
      </c>
      <c r="O477" s="8"/>
      <c r="P477" s="8"/>
      <c r="Q477" s="8">
        <v>87.55</v>
      </c>
      <c r="R477" s="8"/>
      <c r="S477" s="8"/>
      <c r="T477" s="8"/>
      <c r="U477" s="8"/>
      <c r="V477" s="8"/>
      <c r="W477" s="8"/>
      <c r="X477" s="8"/>
      <c r="Y477" s="8"/>
      <c r="Z477" s="8">
        <f>1553.81*Z476</f>
        <v>0</v>
      </c>
      <c r="AA477" s="8">
        <f>1553.81*AA476</f>
        <v>0</v>
      </c>
      <c r="AB477" s="8">
        <f>2039.2*AB476</f>
        <v>0</v>
      </c>
      <c r="AC477" s="8">
        <f>1929.63*AC476</f>
        <v>0</v>
      </c>
      <c r="AD477" s="8">
        <f>3126.25*AD476</f>
        <v>0</v>
      </c>
      <c r="AE477" s="8">
        <f>1261.2*AE476</f>
        <v>0</v>
      </c>
      <c r="AF477" s="8">
        <f>133.5*AF476</f>
        <v>5340</v>
      </c>
      <c r="AG477" s="8">
        <f>574.7*AG476</f>
        <v>14367.500000000002</v>
      </c>
      <c r="AH477" s="8">
        <f>1479*AH476</f>
        <v>7395</v>
      </c>
      <c r="AI477" s="8"/>
      <c r="AJ477" s="8"/>
      <c r="AK477" s="8">
        <v>62980</v>
      </c>
      <c r="AL477" s="8">
        <f>SUM(E477:AK477)</f>
        <v>94400.450000000012</v>
      </c>
    </row>
    <row r="478" spans="1:38" ht="15.75" x14ac:dyDescent="0.25">
      <c r="A478" s="58">
        <v>238</v>
      </c>
      <c r="B478" s="48" t="s">
        <v>303</v>
      </c>
      <c r="C478" s="48"/>
      <c r="D478" s="49"/>
      <c r="E478" s="7">
        <v>4.8</v>
      </c>
      <c r="F478" s="11"/>
      <c r="G478" s="8"/>
      <c r="H478" s="8"/>
      <c r="I478" s="8"/>
      <c r="J478" s="8"/>
      <c r="K478" s="8"/>
      <c r="L478" s="8"/>
      <c r="M478" s="8">
        <v>20</v>
      </c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>
        <v>470</v>
      </c>
      <c r="AK478" s="8"/>
      <c r="AL478" s="8"/>
    </row>
    <row r="479" spans="1:38" ht="15.75" x14ac:dyDescent="0.25">
      <c r="A479" s="59"/>
      <c r="B479" s="50"/>
      <c r="C479" s="50"/>
      <c r="D479" s="51"/>
      <c r="E479" s="7">
        <v>403.2</v>
      </c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>
        <f>1553.81*Z478</f>
        <v>0</v>
      </c>
      <c r="AA479" s="8">
        <f>1553.81*AA478</f>
        <v>0</v>
      </c>
      <c r="AB479" s="8">
        <f>2039.2*AB478</f>
        <v>0</v>
      </c>
      <c r="AC479" s="8">
        <f>1929.63*AC478</f>
        <v>0</v>
      </c>
      <c r="AD479" s="8">
        <f>3126.25*AD478</f>
        <v>0</v>
      </c>
      <c r="AE479" s="8">
        <f>1261.2*AE478</f>
        <v>0</v>
      </c>
      <c r="AF479" s="8">
        <f>133.5*AF478</f>
        <v>0</v>
      </c>
      <c r="AG479" s="8">
        <f>574.7*AG478</f>
        <v>0</v>
      </c>
      <c r="AH479" s="8">
        <f>1479*AH478</f>
        <v>0</v>
      </c>
      <c r="AI479" s="8"/>
      <c r="AJ479" s="8">
        <v>9396</v>
      </c>
      <c r="AK479" s="8">
        <v>3300</v>
      </c>
      <c r="AL479" s="8">
        <f>SUM(E479:AK479)</f>
        <v>13099.2</v>
      </c>
    </row>
    <row r="480" spans="1:38" ht="15.75" x14ac:dyDescent="0.25">
      <c r="A480" s="60">
        <v>239</v>
      </c>
      <c r="B480" s="48" t="s">
        <v>302</v>
      </c>
      <c r="C480" s="48"/>
      <c r="D480" s="49"/>
      <c r="E480" s="7">
        <v>13.2</v>
      </c>
      <c r="F480" s="11"/>
      <c r="G480" s="8"/>
      <c r="H480" s="8"/>
      <c r="I480" s="8"/>
      <c r="J480" s="8"/>
      <c r="K480" s="8">
        <v>15</v>
      </c>
      <c r="L480" s="8" t="s">
        <v>55</v>
      </c>
      <c r="M480" s="8"/>
      <c r="N480" s="8"/>
      <c r="O480" s="8"/>
      <c r="P480" s="8"/>
      <c r="Q480" s="8"/>
      <c r="R480" s="8">
        <v>2</v>
      </c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>
        <v>3</v>
      </c>
      <c r="AH480" s="8">
        <v>1</v>
      </c>
      <c r="AI480" s="8"/>
      <c r="AJ480" s="8">
        <v>1700</v>
      </c>
      <c r="AK480" s="8"/>
      <c r="AL480" s="8"/>
    </row>
    <row r="481" spans="1:38" ht="15.75" x14ac:dyDescent="0.25">
      <c r="A481" s="60"/>
      <c r="B481" s="50"/>
      <c r="C481" s="50"/>
      <c r="D481" s="51"/>
      <c r="E481" s="7">
        <v>1108.8</v>
      </c>
      <c r="F481" s="8"/>
      <c r="G481" s="8"/>
      <c r="H481" s="8"/>
      <c r="I481" s="8"/>
      <c r="J481" s="8"/>
      <c r="K481" s="8">
        <v>1583.4</v>
      </c>
      <c r="L481" s="8">
        <f>119.16+103.272+76.792</f>
        <v>299.22400000000005</v>
      </c>
      <c r="M481" s="8"/>
      <c r="N481" s="8"/>
      <c r="O481" s="8"/>
      <c r="P481" s="8"/>
      <c r="Q481" s="8"/>
      <c r="R481" s="8">
        <v>30816</v>
      </c>
      <c r="S481" s="8"/>
      <c r="T481" s="8"/>
      <c r="U481" s="8"/>
      <c r="V481" s="8"/>
      <c r="W481" s="8"/>
      <c r="X481" s="8"/>
      <c r="Y481" s="8"/>
      <c r="Z481" s="8">
        <f>1553.81*Z480</f>
        <v>0</v>
      </c>
      <c r="AA481" s="8">
        <f>1553.81*AA480</f>
        <v>0</v>
      </c>
      <c r="AB481" s="8">
        <f>2039.2*AB480</f>
        <v>0</v>
      </c>
      <c r="AC481" s="8">
        <f>1929.63*AC480</f>
        <v>0</v>
      </c>
      <c r="AD481" s="8">
        <f>3126.25*AD480</f>
        <v>0</v>
      </c>
      <c r="AE481" s="8">
        <f>1261.2*AE480</f>
        <v>0</v>
      </c>
      <c r="AF481" s="8">
        <f>133.5*AF480</f>
        <v>0</v>
      </c>
      <c r="AG481" s="8">
        <f>574.7*AG480</f>
        <v>1724.1000000000001</v>
      </c>
      <c r="AH481" s="8">
        <f>1479*AH480</f>
        <v>1479</v>
      </c>
      <c r="AI481" s="8"/>
      <c r="AJ481" s="8">
        <v>33993</v>
      </c>
      <c r="AK481" s="8">
        <v>17700</v>
      </c>
      <c r="AL481" s="8">
        <f>SUM(E481:AK481)</f>
        <v>88703.524000000005</v>
      </c>
    </row>
    <row r="482" spans="1:38" ht="15.75" x14ac:dyDescent="0.25">
      <c r="A482" s="58">
        <v>240</v>
      </c>
      <c r="B482" s="48" t="s">
        <v>304</v>
      </c>
      <c r="C482" s="48"/>
      <c r="D482" s="49"/>
      <c r="E482" s="7"/>
      <c r="F482" s="11"/>
      <c r="G482" s="8"/>
      <c r="H482" s="8"/>
      <c r="I482" s="8"/>
      <c r="J482" s="8"/>
      <c r="K482" s="8"/>
      <c r="L482" s="8"/>
      <c r="M482" s="8"/>
      <c r="N482" s="8">
        <v>3.5</v>
      </c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>
        <v>10</v>
      </c>
      <c r="AF482" s="8">
        <v>10</v>
      </c>
      <c r="AG482" s="8">
        <v>10</v>
      </c>
      <c r="AH482" s="8">
        <v>2</v>
      </c>
      <c r="AI482" s="8"/>
      <c r="AJ482" s="8"/>
      <c r="AK482" s="8"/>
      <c r="AL482" s="8"/>
    </row>
    <row r="483" spans="1:38" ht="15.75" x14ac:dyDescent="0.25">
      <c r="A483" s="59"/>
      <c r="B483" s="50"/>
      <c r="C483" s="50"/>
      <c r="D483" s="51"/>
      <c r="E483" s="7"/>
      <c r="F483" s="8"/>
      <c r="G483" s="8"/>
      <c r="H483" s="8"/>
      <c r="I483" s="8"/>
      <c r="J483" s="8"/>
      <c r="K483" s="8"/>
      <c r="L483" s="8"/>
      <c r="M483" s="8"/>
      <c r="N483" s="8">
        <v>1375.5</v>
      </c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>
        <f>1553.81*Z482</f>
        <v>0</v>
      </c>
      <c r="AA483" s="8">
        <f>1553.81*AA482</f>
        <v>0</v>
      </c>
      <c r="AB483" s="8">
        <f>2039.2*AB482</f>
        <v>0</v>
      </c>
      <c r="AC483" s="8">
        <f>1929.63*AC482</f>
        <v>0</v>
      </c>
      <c r="AD483" s="8">
        <f>3126.25*AD482</f>
        <v>0</v>
      </c>
      <c r="AE483" s="8">
        <f>1261.2*AE482</f>
        <v>12612</v>
      </c>
      <c r="AF483" s="8">
        <f>133.5*AF482</f>
        <v>1335</v>
      </c>
      <c r="AG483" s="8">
        <f>574.7*AG482</f>
        <v>5747</v>
      </c>
      <c r="AH483" s="8">
        <f>1479*AH482</f>
        <v>2958</v>
      </c>
      <c r="AI483" s="8"/>
      <c r="AJ483" s="8"/>
      <c r="AK483" s="8">
        <v>35500</v>
      </c>
      <c r="AL483" s="8">
        <f>SUM(E483:AK483)</f>
        <v>59527.5</v>
      </c>
    </row>
    <row r="484" spans="1:38" ht="31.5" x14ac:dyDescent="0.25">
      <c r="A484" s="58">
        <v>241</v>
      </c>
      <c r="B484" s="48" t="s">
        <v>306</v>
      </c>
      <c r="C484" s="48"/>
      <c r="D484" s="49"/>
      <c r="E484" s="7"/>
      <c r="F484" s="11"/>
      <c r="G484" s="8"/>
      <c r="H484" s="8"/>
      <c r="I484" s="8"/>
      <c r="J484" s="8">
        <v>1</v>
      </c>
      <c r="K484" s="8">
        <v>16</v>
      </c>
      <c r="L484" s="8"/>
      <c r="M484" s="8" t="s">
        <v>305</v>
      </c>
      <c r="N484" s="8">
        <v>3</v>
      </c>
      <c r="O484" s="8"/>
      <c r="P484" s="8"/>
      <c r="Q484" s="8"/>
      <c r="R484" s="8"/>
      <c r="S484" s="8"/>
      <c r="T484" s="8"/>
      <c r="U484" s="8">
        <v>1</v>
      </c>
      <c r="V484" s="8">
        <v>2</v>
      </c>
      <c r="W484" s="8"/>
      <c r="X484" s="8"/>
      <c r="Y484" s="8">
        <v>1.5</v>
      </c>
      <c r="Z484" s="8"/>
      <c r="AA484" s="8"/>
      <c r="AB484" s="8"/>
      <c r="AC484" s="8"/>
      <c r="AD484" s="8"/>
      <c r="AE484" s="8">
        <v>1</v>
      </c>
      <c r="AF484" s="8"/>
      <c r="AG484" s="8"/>
      <c r="AH484" s="8">
        <v>1</v>
      </c>
      <c r="AI484" s="8"/>
      <c r="AJ484" s="8"/>
      <c r="AK484" s="8"/>
      <c r="AL484" s="8"/>
    </row>
    <row r="485" spans="1:38" ht="15.75" x14ac:dyDescent="0.25">
      <c r="A485" s="59"/>
      <c r="B485" s="50"/>
      <c r="C485" s="50"/>
      <c r="D485" s="51"/>
      <c r="E485" s="7"/>
      <c r="F485" s="8"/>
      <c r="G485" s="8"/>
      <c r="H485" s="8"/>
      <c r="I485" s="8"/>
      <c r="J485" s="8">
        <v>152</v>
      </c>
      <c r="K485" s="8">
        <v>1688.96</v>
      </c>
      <c r="L485" s="8"/>
      <c r="M485" s="8"/>
      <c r="N485" s="8">
        <v>1179</v>
      </c>
      <c r="O485" s="8"/>
      <c r="P485" s="8"/>
      <c r="Q485" s="8"/>
      <c r="R485" s="8"/>
      <c r="S485" s="8"/>
      <c r="T485" s="8"/>
      <c r="U485" s="8">
        <v>340.26</v>
      </c>
      <c r="V485" s="8">
        <v>1532</v>
      </c>
      <c r="W485" s="8"/>
      <c r="X485" s="8"/>
      <c r="Y485" s="8">
        <v>1438.5</v>
      </c>
      <c r="Z485" s="8">
        <f>1553.81*Z484</f>
        <v>0</v>
      </c>
      <c r="AA485" s="8">
        <f>1553.81*AA484</f>
        <v>0</v>
      </c>
      <c r="AB485" s="8">
        <f>2039.2*AB484</f>
        <v>0</v>
      </c>
      <c r="AC485" s="8">
        <f>1929.63*AC484</f>
        <v>0</v>
      </c>
      <c r="AD485" s="8">
        <f>3126.25*AD484</f>
        <v>0</v>
      </c>
      <c r="AE485" s="8">
        <f>1261.2*AE484</f>
        <v>1261.2</v>
      </c>
      <c r="AF485" s="8">
        <f>133.5*AF484</f>
        <v>0</v>
      </c>
      <c r="AG485" s="8">
        <f>574.7*AG484</f>
        <v>0</v>
      </c>
      <c r="AH485" s="8">
        <f>1479*AH484</f>
        <v>1479</v>
      </c>
      <c r="AI485" s="8"/>
      <c r="AJ485" s="8"/>
      <c r="AK485" s="8">
        <v>5000</v>
      </c>
      <c r="AL485" s="8">
        <f>SUM(E485:AK485)</f>
        <v>14070.92</v>
      </c>
    </row>
    <row r="486" spans="1:38" ht="15.75" x14ac:dyDescent="0.25">
      <c r="A486" s="60">
        <v>242</v>
      </c>
      <c r="B486" s="48" t="s">
        <v>307</v>
      </c>
      <c r="C486" s="48"/>
      <c r="D486" s="49"/>
      <c r="E486" s="7"/>
      <c r="F486" s="11"/>
      <c r="G486" s="8"/>
      <c r="H486" s="8"/>
      <c r="I486" s="8"/>
      <c r="J486" s="8"/>
      <c r="K486" s="8">
        <v>18</v>
      </c>
      <c r="L486" s="8"/>
      <c r="M486" s="8"/>
      <c r="N486" s="8">
        <v>4</v>
      </c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>
        <v>1</v>
      </c>
      <c r="Z486" s="8"/>
      <c r="AA486" s="8"/>
      <c r="AB486" s="8"/>
      <c r="AC486" s="8"/>
      <c r="AD486" s="8"/>
      <c r="AE486" s="8"/>
      <c r="AF486" s="8"/>
      <c r="AG486" s="8"/>
      <c r="AH486" s="8">
        <v>1</v>
      </c>
      <c r="AI486" s="8"/>
      <c r="AJ486" s="8"/>
      <c r="AK486" s="8"/>
      <c r="AL486" s="8"/>
    </row>
    <row r="487" spans="1:38" ht="15.75" x14ac:dyDescent="0.25">
      <c r="A487" s="60"/>
      <c r="B487" s="50"/>
      <c r="C487" s="50"/>
      <c r="D487" s="51"/>
      <c r="E487" s="7"/>
      <c r="F487" s="8"/>
      <c r="G487" s="8"/>
      <c r="H487" s="8"/>
      <c r="I487" s="8"/>
      <c r="J487" s="8"/>
      <c r="K487" s="8">
        <v>1900.08</v>
      </c>
      <c r="L487" s="8"/>
      <c r="M487" s="8"/>
      <c r="N487" s="8">
        <v>1572</v>
      </c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>
        <v>959</v>
      </c>
      <c r="Z487" s="8">
        <f>1553.81*Z486</f>
        <v>0</v>
      </c>
      <c r="AA487" s="8">
        <f>1553.81*AA486</f>
        <v>0</v>
      </c>
      <c r="AB487" s="8">
        <f>2039.2*AB486</f>
        <v>0</v>
      </c>
      <c r="AC487" s="8">
        <f>1929.63*AC486</f>
        <v>0</v>
      </c>
      <c r="AD487" s="8">
        <f>3126.25*AD486</f>
        <v>0</v>
      </c>
      <c r="AE487" s="8">
        <f>1261.2*AE486</f>
        <v>0</v>
      </c>
      <c r="AF487" s="8">
        <f>133.5*AF486</f>
        <v>0</v>
      </c>
      <c r="AG487" s="8">
        <f>574.7*AG486</f>
        <v>0</v>
      </c>
      <c r="AH487" s="8">
        <f>1479*AH486</f>
        <v>1479</v>
      </c>
      <c r="AI487" s="8"/>
      <c r="AJ487" s="8"/>
      <c r="AK487" s="8">
        <v>3600</v>
      </c>
      <c r="AL487" s="8">
        <f>SUM(E487:AK487)</f>
        <v>9510.08</v>
      </c>
    </row>
    <row r="488" spans="1:38" ht="15.75" x14ac:dyDescent="0.25">
      <c r="A488" s="58">
        <v>243</v>
      </c>
      <c r="B488" s="48" t="s">
        <v>308</v>
      </c>
      <c r="C488" s="48"/>
      <c r="D488" s="49"/>
      <c r="E488" s="7"/>
      <c r="F488" s="11"/>
      <c r="G488" s="8"/>
      <c r="H488" s="8"/>
      <c r="I488" s="8"/>
      <c r="J488" s="8"/>
      <c r="K488" s="8">
        <v>15</v>
      </c>
      <c r="L488" s="8"/>
      <c r="M488" s="8"/>
      <c r="N488" s="8"/>
      <c r="O488" s="8"/>
      <c r="P488" s="8"/>
      <c r="Q488" s="8"/>
      <c r="R488" s="8"/>
      <c r="S488" s="8"/>
      <c r="T488" s="8">
        <v>2</v>
      </c>
      <c r="U488" s="8"/>
      <c r="V488" s="8"/>
      <c r="W488" s="8"/>
      <c r="X488" s="8"/>
      <c r="Y488" s="8"/>
      <c r="Z488" s="8">
        <v>2</v>
      </c>
      <c r="AA488" s="8"/>
      <c r="AB488" s="8">
        <v>2</v>
      </c>
      <c r="AC488" s="8">
        <v>0.5</v>
      </c>
      <c r="AD488" s="8"/>
      <c r="AE488" s="8">
        <v>3</v>
      </c>
      <c r="AF488" s="8">
        <v>10</v>
      </c>
      <c r="AG488" s="8">
        <v>11</v>
      </c>
      <c r="AH488" s="8">
        <v>2</v>
      </c>
      <c r="AI488" s="8"/>
      <c r="AJ488" s="8"/>
      <c r="AK488" s="8"/>
      <c r="AL488" s="8"/>
    </row>
    <row r="489" spans="1:38" ht="15.75" x14ac:dyDescent="0.25">
      <c r="A489" s="59"/>
      <c r="B489" s="50"/>
      <c r="C489" s="50"/>
      <c r="D489" s="51"/>
      <c r="E489" s="7"/>
      <c r="F489" s="8"/>
      <c r="G489" s="8"/>
      <c r="H489" s="8"/>
      <c r="I489" s="8"/>
      <c r="J489" s="8"/>
      <c r="K489" s="8">
        <v>1583.4</v>
      </c>
      <c r="L489" s="8"/>
      <c r="M489" s="8"/>
      <c r="N489" s="8"/>
      <c r="O489" s="8"/>
      <c r="P489" s="8"/>
      <c r="Q489" s="8"/>
      <c r="R489" s="8"/>
      <c r="S489" s="8"/>
      <c r="T489" s="8">
        <v>12002</v>
      </c>
      <c r="U489" s="8"/>
      <c r="V489" s="8"/>
      <c r="W489" s="8"/>
      <c r="X489" s="8"/>
      <c r="Y489" s="8"/>
      <c r="Z489" s="8">
        <f>1553.81*Z488</f>
        <v>3107.62</v>
      </c>
      <c r="AA489" s="8">
        <f>1553.81*AA488</f>
        <v>0</v>
      </c>
      <c r="AB489" s="8">
        <f>2039.2*AB488</f>
        <v>4078.4</v>
      </c>
      <c r="AC489" s="8">
        <f>1929.63*AC488</f>
        <v>964.81500000000005</v>
      </c>
      <c r="AD489" s="8">
        <f>3126.25*AD488</f>
        <v>0</v>
      </c>
      <c r="AE489" s="8">
        <f>1261.2*AE488</f>
        <v>3783.6000000000004</v>
      </c>
      <c r="AF489" s="8">
        <f>133.5*AF488</f>
        <v>1335</v>
      </c>
      <c r="AG489" s="8">
        <f>574.7*AG488</f>
        <v>6321.7000000000007</v>
      </c>
      <c r="AH489" s="8">
        <f>1479*AH488</f>
        <v>2958</v>
      </c>
      <c r="AI489" s="8"/>
      <c r="AJ489" s="8"/>
      <c r="AK489" s="8">
        <v>23000</v>
      </c>
      <c r="AL489" s="8">
        <f>SUM(E489:AK489)</f>
        <v>59134.535000000003</v>
      </c>
    </row>
    <row r="490" spans="1:38" ht="15.75" x14ac:dyDescent="0.25">
      <c r="A490" s="58">
        <v>244</v>
      </c>
      <c r="B490" s="48" t="s">
        <v>309</v>
      </c>
      <c r="C490" s="48"/>
      <c r="D490" s="49"/>
      <c r="E490" s="7"/>
      <c r="F490" s="11"/>
      <c r="G490" s="8"/>
      <c r="H490" s="8"/>
      <c r="I490" s="8"/>
      <c r="J490" s="8"/>
      <c r="K490" s="8">
        <v>25</v>
      </c>
      <c r="L490" s="8"/>
      <c r="M490" s="8"/>
      <c r="N490" s="8">
        <v>4</v>
      </c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>
        <v>7</v>
      </c>
      <c r="AF490" s="8">
        <v>10</v>
      </c>
      <c r="AG490" s="8">
        <v>7</v>
      </c>
      <c r="AH490" s="8">
        <v>1</v>
      </c>
      <c r="AI490" s="8"/>
      <c r="AJ490" s="8">
        <v>1131</v>
      </c>
      <c r="AK490" s="8"/>
      <c r="AL490" s="8"/>
    </row>
    <row r="491" spans="1:38" ht="15.75" x14ac:dyDescent="0.25">
      <c r="A491" s="59"/>
      <c r="B491" s="50"/>
      <c r="C491" s="50"/>
      <c r="D491" s="51"/>
      <c r="E491" s="7"/>
      <c r="F491" s="8"/>
      <c r="G491" s="8"/>
      <c r="H491" s="8"/>
      <c r="I491" s="8"/>
      <c r="J491" s="8"/>
      <c r="K491" s="8">
        <v>2639</v>
      </c>
      <c r="L491" s="8"/>
      <c r="M491" s="8"/>
      <c r="N491" s="8">
        <v>1572</v>
      </c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>
        <f>1553.81*Z490</f>
        <v>0</v>
      </c>
      <c r="AA491" s="8">
        <f>1553.81*AA490</f>
        <v>0</v>
      </c>
      <c r="AB491" s="8">
        <f>2039.2*AB490</f>
        <v>0</v>
      </c>
      <c r="AC491" s="8">
        <f>1929.63*AC490</f>
        <v>0</v>
      </c>
      <c r="AD491" s="8">
        <f>3126.25*AD490</f>
        <v>0</v>
      </c>
      <c r="AE491" s="8">
        <f>1261.2*AE490</f>
        <v>8828.4</v>
      </c>
      <c r="AF491" s="8">
        <f>133.5*AF490</f>
        <v>1335</v>
      </c>
      <c r="AG491" s="8">
        <f>574.7*AG490</f>
        <v>4022.9000000000005</v>
      </c>
      <c r="AH491" s="8">
        <f>1479*AH490</f>
        <v>1479</v>
      </c>
      <c r="AI491" s="8"/>
      <c r="AJ491" s="8">
        <v>22626</v>
      </c>
      <c r="AK491" s="8">
        <v>10570</v>
      </c>
      <c r="AL491" s="8">
        <f>SUM(E491:AK491)</f>
        <v>53072.3</v>
      </c>
    </row>
    <row r="492" spans="1:38" ht="15.75" x14ac:dyDescent="0.25">
      <c r="A492" s="60">
        <v>245</v>
      </c>
      <c r="B492" s="48" t="s">
        <v>310</v>
      </c>
      <c r="C492" s="48"/>
      <c r="D492" s="49"/>
      <c r="E492" s="7">
        <v>4.8</v>
      </c>
      <c r="F492" s="11"/>
      <c r="G492" s="8"/>
      <c r="H492" s="8"/>
      <c r="I492" s="8"/>
      <c r="J492" s="8"/>
      <c r="K492" s="8">
        <v>15</v>
      </c>
      <c r="L492" s="8"/>
      <c r="M492" s="8"/>
      <c r="N492" s="8"/>
      <c r="O492" s="8"/>
      <c r="P492" s="8"/>
      <c r="Q492" s="8"/>
      <c r="R492" s="8"/>
      <c r="S492" s="8"/>
      <c r="T492" s="8">
        <v>1</v>
      </c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>
        <v>10</v>
      </c>
      <c r="AG492" s="8">
        <v>5</v>
      </c>
      <c r="AH492" s="8">
        <v>1</v>
      </c>
      <c r="AI492" s="8"/>
      <c r="AJ492" s="8">
        <v>1297</v>
      </c>
      <c r="AK492" s="8"/>
      <c r="AL492" s="8"/>
    </row>
    <row r="493" spans="1:38" ht="15.75" x14ac:dyDescent="0.25">
      <c r="A493" s="60"/>
      <c r="B493" s="50"/>
      <c r="C493" s="50"/>
      <c r="D493" s="51"/>
      <c r="E493" s="7">
        <v>403.2</v>
      </c>
      <c r="F493" s="8"/>
      <c r="G493" s="8"/>
      <c r="H493" s="8"/>
      <c r="I493" s="8"/>
      <c r="J493" s="8"/>
      <c r="K493" s="8">
        <v>1583.4</v>
      </c>
      <c r="L493" s="8"/>
      <c r="M493" s="8"/>
      <c r="N493" s="8"/>
      <c r="O493" s="8"/>
      <c r="P493" s="8"/>
      <c r="Q493" s="8"/>
      <c r="R493" s="8"/>
      <c r="S493" s="8"/>
      <c r="T493" s="8">
        <v>6001</v>
      </c>
      <c r="U493" s="8"/>
      <c r="V493" s="8"/>
      <c r="W493" s="8"/>
      <c r="X493" s="8"/>
      <c r="Y493" s="8"/>
      <c r="Z493" s="8">
        <f>1553.81*Z492</f>
        <v>0</v>
      </c>
      <c r="AA493" s="8">
        <f>1553.81*AA492</f>
        <v>0</v>
      </c>
      <c r="AB493" s="8">
        <f>2039.2*AB492</f>
        <v>0</v>
      </c>
      <c r="AC493" s="8">
        <f>1929.63*AC492</f>
        <v>0</v>
      </c>
      <c r="AD493" s="8">
        <f>3126.25*AD492</f>
        <v>0</v>
      </c>
      <c r="AE493" s="8">
        <f>1261.2*AE492</f>
        <v>0</v>
      </c>
      <c r="AF493" s="8">
        <f>133.5*AF492</f>
        <v>1335</v>
      </c>
      <c r="AG493" s="8">
        <f>574.7*AG492</f>
        <v>2873.5</v>
      </c>
      <c r="AH493" s="8">
        <f>1479*AH492</f>
        <v>1479</v>
      </c>
      <c r="AI493" s="8"/>
      <c r="AJ493" s="8">
        <v>25947</v>
      </c>
      <c r="AK493" s="7">
        <v>21350</v>
      </c>
      <c r="AL493" s="8">
        <f>SUM(E493:AK493)</f>
        <v>60972.1</v>
      </c>
    </row>
    <row r="494" spans="1:38" ht="15.75" x14ac:dyDescent="0.25">
      <c r="A494" s="58">
        <v>246</v>
      </c>
      <c r="B494" s="48" t="s">
        <v>311</v>
      </c>
      <c r="C494" s="48"/>
      <c r="D494" s="49"/>
      <c r="E494" s="7"/>
      <c r="F494" s="11"/>
      <c r="G494" s="8"/>
      <c r="H494" s="8"/>
      <c r="I494" s="8"/>
      <c r="J494" s="8"/>
      <c r="K494" s="8">
        <v>17</v>
      </c>
      <c r="L494" s="8" t="s">
        <v>90</v>
      </c>
      <c r="M494" s="8"/>
      <c r="N494" s="8">
        <v>3</v>
      </c>
      <c r="O494" s="8"/>
      <c r="P494" s="8"/>
      <c r="Q494" s="8"/>
      <c r="R494" s="8"/>
      <c r="S494" s="8"/>
      <c r="T494" s="8">
        <v>3</v>
      </c>
      <c r="U494" s="8"/>
      <c r="V494" s="8"/>
      <c r="W494" s="8"/>
      <c r="X494" s="8"/>
      <c r="Y494" s="8"/>
      <c r="Z494" s="8"/>
      <c r="AA494" s="8"/>
      <c r="AB494" s="8">
        <v>2</v>
      </c>
      <c r="AC494" s="8"/>
      <c r="AD494" s="8"/>
      <c r="AE494" s="8">
        <v>1</v>
      </c>
      <c r="AF494" s="8">
        <v>10</v>
      </c>
      <c r="AG494" s="8">
        <v>14</v>
      </c>
      <c r="AH494" s="8">
        <v>2</v>
      </c>
      <c r="AI494" s="8"/>
      <c r="AJ494" s="8">
        <v>2371</v>
      </c>
      <c r="AK494" s="8"/>
      <c r="AL494" s="8"/>
    </row>
    <row r="495" spans="1:38" ht="15.75" x14ac:dyDescent="0.25">
      <c r="A495" s="59"/>
      <c r="B495" s="50"/>
      <c r="C495" s="50"/>
      <c r="D495" s="51"/>
      <c r="E495" s="7"/>
      <c r="F495" s="8"/>
      <c r="G495" s="8"/>
      <c r="H495" s="8"/>
      <c r="I495" s="8"/>
      <c r="J495" s="8"/>
      <c r="K495" s="8">
        <v>1794.52</v>
      </c>
      <c r="L495" s="8">
        <f>88.708+128.428</f>
        <v>217.136</v>
      </c>
      <c r="M495" s="8"/>
      <c r="N495" s="8">
        <v>1179</v>
      </c>
      <c r="O495" s="8"/>
      <c r="P495" s="8"/>
      <c r="Q495" s="8"/>
      <c r="R495" s="8"/>
      <c r="S495" s="8">
        <v>18003</v>
      </c>
      <c r="T495" s="8">
        <v>18003</v>
      </c>
      <c r="U495" s="8"/>
      <c r="V495" s="8"/>
      <c r="W495" s="8"/>
      <c r="X495" s="8"/>
      <c r="Y495" s="8"/>
      <c r="Z495" s="8">
        <f>1553.81*Z494</f>
        <v>0</v>
      </c>
      <c r="AA495" s="8">
        <f>1553.81*AA494</f>
        <v>0</v>
      </c>
      <c r="AB495" s="8">
        <f>2039.2*AB494</f>
        <v>4078.4</v>
      </c>
      <c r="AC495" s="8">
        <f>1929.63*AC494</f>
        <v>0</v>
      </c>
      <c r="AD495" s="8">
        <f>3126.25*AD494</f>
        <v>0</v>
      </c>
      <c r="AE495" s="8">
        <f>1261.2*AE494</f>
        <v>1261.2</v>
      </c>
      <c r="AF495" s="8">
        <f>133.5*AF494</f>
        <v>1335</v>
      </c>
      <c r="AG495" s="8">
        <f>574.7*AG494</f>
        <v>8045.8000000000011</v>
      </c>
      <c r="AH495" s="8">
        <f>1479*AH494</f>
        <v>2958</v>
      </c>
      <c r="AI495" s="8"/>
      <c r="AJ495" s="8">
        <v>47412</v>
      </c>
      <c r="AK495" s="8">
        <v>29700</v>
      </c>
      <c r="AL495" s="7">
        <f>SUM(E495:AK495)</f>
        <v>133987.05600000001</v>
      </c>
    </row>
    <row r="496" spans="1:38" ht="15.75" x14ac:dyDescent="0.25">
      <c r="A496" s="58">
        <v>247</v>
      </c>
      <c r="B496" s="48" t="s">
        <v>312</v>
      </c>
      <c r="C496" s="48"/>
      <c r="D496" s="49"/>
      <c r="E496" s="7">
        <v>33</v>
      </c>
      <c r="F496" s="11"/>
      <c r="G496" s="8"/>
      <c r="H496" s="8"/>
      <c r="I496" s="8"/>
      <c r="J496" s="8"/>
      <c r="K496" s="8">
        <v>15</v>
      </c>
      <c r="L496" s="8" t="s">
        <v>242</v>
      </c>
      <c r="M496" s="8"/>
      <c r="N496" s="8"/>
      <c r="O496" s="8"/>
      <c r="P496" s="8"/>
      <c r="Q496" s="8"/>
      <c r="R496" s="8"/>
      <c r="S496" s="8"/>
      <c r="T496" s="8">
        <v>1</v>
      </c>
      <c r="U496" s="8"/>
      <c r="V496" s="8"/>
      <c r="W496" s="8"/>
      <c r="X496" s="8"/>
      <c r="Y496" s="8"/>
      <c r="Z496" s="8"/>
      <c r="AA496" s="8"/>
      <c r="AB496" s="8">
        <v>2</v>
      </c>
      <c r="AC496" s="8"/>
      <c r="AD496" s="8"/>
      <c r="AE496" s="8">
        <v>7</v>
      </c>
      <c r="AF496" s="8">
        <v>20</v>
      </c>
      <c r="AG496" s="8">
        <v>14</v>
      </c>
      <c r="AH496" s="8">
        <v>2</v>
      </c>
      <c r="AI496" s="8"/>
      <c r="AJ496" s="8">
        <v>1932</v>
      </c>
      <c r="AK496" s="8"/>
      <c r="AL496" s="8"/>
    </row>
    <row r="497" spans="1:38" ht="15.75" x14ac:dyDescent="0.25">
      <c r="A497" s="59"/>
      <c r="B497" s="50"/>
      <c r="C497" s="50"/>
      <c r="D497" s="51"/>
      <c r="E497" s="7">
        <v>2772</v>
      </c>
      <c r="F497" s="8"/>
      <c r="G497" s="8"/>
      <c r="H497" s="8"/>
      <c r="I497" s="8"/>
      <c r="J497" s="8"/>
      <c r="K497" s="8">
        <v>1583.4</v>
      </c>
      <c r="L497" s="8">
        <f>141.668+132.4+133.724</f>
        <v>407.79199999999997</v>
      </c>
      <c r="M497" s="8"/>
      <c r="N497" s="8"/>
      <c r="O497" s="8"/>
      <c r="P497" s="8"/>
      <c r="Q497" s="8"/>
      <c r="R497" s="8"/>
      <c r="S497" s="8"/>
      <c r="T497" s="8">
        <v>6001</v>
      </c>
      <c r="U497" s="8"/>
      <c r="V497" s="8"/>
      <c r="W497" s="8"/>
      <c r="X497" s="8"/>
      <c r="Y497" s="8"/>
      <c r="Z497" s="8">
        <f>1553.81*Z496</f>
        <v>0</v>
      </c>
      <c r="AA497" s="8">
        <f>1553.81*AA496</f>
        <v>0</v>
      </c>
      <c r="AB497" s="8">
        <f>2039.2*AB496</f>
        <v>4078.4</v>
      </c>
      <c r="AC497" s="8">
        <f>1929.63*AC496</f>
        <v>0</v>
      </c>
      <c r="AD497" s="8">
        <f>3126.25*AD496</f>
        <v>0</v>
      </c>
      <c r="AE497" s="8">
        <f>1261.2*AE496</f>
        <v>8828.4</v>
      </c>
      <c r="AF497" s="8">
        <f>133.5*AF496</f>
        <v>2670</v>
      </c>
      <c r="AG497" s="8">
        <f>574.7*AG496</f>
        <v>8045.8000000000011</v>
      </c>
      <c r="AH497" s="8">
        <f>1479*AH496</f>
        <v>2958</v>
      </c>
      <c r="AI497" s="8"/>
      <c r="AJ497" s="8">
        <v>38637</v>
      </c>
      <c r="AK497" s="8">
        <v>27600</v>
      </c>
      <c r="AL497" s="8">
        <f>SUM(E497:AK497)</f>
        <v>103581.792</v>
      </c>
    </row>
    <row r="498" spans="1:38" ht="15.75" x14ac:dyDescent="0.25">
      <c r="A498" s="60">
        <v>248</v>
      </c>
      <c r="B498" s="48" t="s">
        <v>313</v>
      </c>
      <c r="C498" s="48"/>
      <c r="D498" s="49"/>
      <c r="E498" s="7"/>
      <c r="F498" s="11"/>
      <c r="G498" s="8"/>
      <c r="H498" s="8"/>
      <c r="I498" s="8"/>
      <c r="J498" s="8"/>
      <c r="K498" s="8"/>
      <c r="L498" s="8" t="s">
        <v>200</v>
      </c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>
        <v>4</v>
      </c>
      <c r="Z498" s="8"/>
      <c r="AA498" s="8"/>
      <c r="AB498" s="8">
        <v>1</v>
      </c>
      <c r="AC498" s="8"/>
      <c r="AD498" s="8"/>
      <c r="AE498" s="8">
        <v>2</v>
      </c>
      <c r="AF498" s="8">
        <v>10</v>
      </c>
      <c r="AG498" s="8">
        <v>6</v>
      </c>
      <c r="AH498" s="8">
        <v>3</v>
      </c>
      <c r="AI498" s="8"/>
      <c r="AJ498" s="31">
        <v>1134</v>
      </c>
      <c r="AK498" s="8"/>
      <c r="AL498" s="8"/>
    </row>
    <row r="499" spans="1:38" ht="15.75" x14ac:dyDescent="0.25">
      <c r="A499" s="60"/>
      <c r="B499" s="50"/>
      <c r="C499" s="50"/>
      <c r="D499" s="51"/>
      <c r="E499" s="7"/>
      <c r="F499" s="8"/>
      <c r="G499" s="8"/>
      <c r="H499" s="8"/>
      <c r="I499" s="8"/>
      <c r="J499" s="8"/>
      <c r="K499" s="8"/>
      <c r="L499" s="8">
        <v>156.232</v>
      </c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>
        <v>3836</v>
      </c>
      <c r="Z499" s="8">
        <f>1553.81*Z498</f>
        <v>0</v>
      </c>
      <c r="AA499" s="8">
        <f>1553.81*AA498</f>
        <v>0</v>
      </c>
      <c r="AB499" s="8">
        <f>2039.2*AB498</f>
        <v>2039.2</v>
      </c>
      <c r="AC499" s="8">
        <f>1929.63*AC498</f>
        <v>0</v>
      </c>
      <c r="AD499" s="8">
        <f>3126.25*AD498</f>
        <v>0</v>
      </c>
      <c r="AE499" s="8">
        <f>1261.2*AE498</f>
        <v>2522.4</v>
      </c>
      <c r="AF499" s="8">
        <f>133.5*AF498</f>
        <v>1335</v>
      </c>
      <c r="AG499" s="8">
        <f>574.7*AG498</f>
        <v>3448.2000000000003</v>
      </c>
      <c r="AH499" s="8">
        <f>1479*AH498</f>
        <v>4437</v>
      </c>
      <c r="AI499" s="8"/>
      <c r="AJ499" s="8">
        <v>22680</v>
      </c>
      <c r="AK499" s="8">
        <v>16575</v>
      </c>
      <c r="AL499" s="8">
        <f>SUM(E499:AK499)</f>
        <v>57029.031999999999</v>
      </c>
    </row>
    <row r="500" spans="1:38" ht="15.75" x14ac:dyDescent="0.25">
      <c r="A500" s="58">
        <v>249</v>
      </c>
      <c r="B500" s="48" t="s">
        <v>314</v>
      </c>
      <c r="C500" s="48"/>
      <c r="D500" s="49"/>
      <c r="E500" s="7"/>
      <c r="F500" s="11"/>
      <c r="G500" s="8"/>
      <c r="H500" s="8"/>
      <c r="I500" s="8"/>
      <c r="J500" s="8"/>
      <c r="K500" s="8">
        <v>15</v>
      </c>
      <c r="L500" s="8" t="s">
        <v>42</v>
      </c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>
        <v>6.5</v>
      </c>
      <c r="AB500" s="8">
        <v>2</v>
      </c>
      <c r="AC500" s="8"/>
      <c r="AD500" s="8">
        <v>1</v>
      </c>
      <c r="AE500" s="8">
        <v>7</v>
      </c>
      <c r="AF500" s="8">
        <v>5</v>
      </c>
      <c r="AG500" s="8">
        <v>20</v>
      </c>
      <c r="AH500" s="8">
        <v>2</v>
      </c>
      <c r="AI500" s="8"/>
      <c r="AJ500" s="8">
        <v>1274</v>
      </c>
      <c r="AK500" s="8"/>
      <c r="AL500" s="8"/>
    </row>
    <row r="501" spans="1:38" ht="15.75" x14ac:dyDescent="0.25">
      <c r="A501" s="59"/>
      <c r="B501" s="50"/>
      <c r="C501" s="50"/>
      <c r="D501" s="51"/>
      <c r="E501" s="7"/>
      <c r="F501" s="8"/>
      <c r="G501" s="8"/>
      <c r="H501" s="8"/>
      <c r="I501" s="8"/>
      <c r="J501" s="8"/>
      <c r="K501" s="8">
        <v>1583.4</v>
      </c>
      <c r="L501" s="8">
        <v>101.94799999999999</v>
      </c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>
        <f>1553.81*Z500</f>
        <v>0</v>
      </c>
      <c r="AA501" s="8">
        <f>1553.81*AA500</f>
        <v>10099.764999999999</v>
      </c>
      <c r="AB501" s="8">
        <f>2039.2*AB500</f>
        <v>4078.4</v>
      </c>
      <c r="AC501" s="8">
        <f>1929.63*AC500</f>
        <v>0</v>
      </c>
      <c r="AD501" s="8">
        <f>3126.25*AD500</f>
        <v>3126.25</v>
      </c>
      <c r="AE501" s="8">
        <f>1261.2*AE500</f>
        <v>8828.4</v>
      </c>
      <c r="AF501" s="8">
        <f>133.5*AF500</f>
        <v>667.5</v>
      </c>
      <c r="AG501" s="8">
        <f>574.7*AG500</f>
        <v>11494</v>
      </c>
      <c r="AH501" s="8">
        <f>1479*AH500</f>
        <v>2958</v>
      </c>
      <c r="AI501" s="8"/>
      <c r="AJ501" s="8">
        <v>25488</v>
      </c>
      <c r="AK501" s="8">
        <v>13500</v>
      </c>
      <c r="AL501" s="8">
        <f>SUM(E501:AK501)</f>
        <v>81925.663</v>
      </c>
    </row>
    <row r="502" spans="1:38" ht="15.75" x14ac:dyDescent="0.25">
      <c r="A502" s="58">
        <v>250</v>
      </c>
      <c r="B502" s="48" t="s">
        <v>315</v>
      </c>
      <c r="C502" s="48"/>
      <c r="D502" s="49"/>
      <c r="E502" s="7">
        <v>8</v>
      </c>
      <c r="F502" s="11"/>
      <c r="G502" s="8"/>
      <c r="H502" s="8"/>
      <c r="I502" s="8"/>
      <c r="J502" s="8"/>
      <c r="K502" s="8">
        <v>30</v>
      </c>
      <c r="L502" s="8"/>
      <c r="M502" s="8"/>
      <c r="N502" s="8"/>
      <c r="O502" s="8">
        <v>3</v>
      </c>
      <c r="P502" s="8"/>
      <c r="Q502" s="8"/>
      <c r="R502" s="8">
        <v>6</v>
      </c>
      <c r="S502" s="8"/>
      <c r="T502" s="8">
        <v>6</v>
      </c>
      <c r="U502" s="8"/>
      <c r="V502" s="8"/>
      <c r="W502" s="8"/>
      <c r="X502" s="8">
        <v>1</v>
      </c>
      <c r="Y502" s="8"/>
      <c r="Z502" s="8"/>
      <c r="AA502" s="8"/>
      <c r="AB502" s="8"/>
      <c r="AC502" s="8"/>
      <c r="AD502" s="8"/>
      <c r="AE502" s="8">
        <v>6</v>
      </c>
      <c r="AF502" s="8"/>
      <c r="AG502" s="8">
        <v>3</v>
      </c>
      <c r="AH502" s="8">
        <v>1</v>
      </c>
      <c r="AI502" s="8"/>
      <c r="AJ502" s="8"/>
      <c r="AK502" s="8"/>
      <c r="AL502" s="8"/>
    </row>
    <row r="503" spans="1:38" ht="15.75" x14ac:dyDescent="0.25">
      <c r="A503" s="59"/>
      <c r="B503" s="50"/>
      <c r="C503" s="50"/>
      <c r="D503" s="51"/>
      <c r="E503" s="7">
        <v>4704</v>
      </c>
      <c r="F503" s="8"/>
      <c r="G503" s="8"/>
      <c r="H503" s="8"/>
      <c r="I503" s="8"/>
      <c r="J503" s="8"/>
      <c r="K503" s="8">
        <v>3166.8</v>
      </c>
      <c r="L503" s="8"/>
      <c r="M503" s="8"/>
      <c r="N503" s="8"/>
      <c r="O503" s="8">
        <v>1178.6400000000001</v>
      </c>
      <c r="P503" s="8"/>
      <c r="Q503" s="8"/>
      <c r="R503" s="8">
        <v>2652</v>
      </c>
      <c r="S503" s="8"/>
      <c r="T503" s="8">
        <v>36006</v>
      </c>
      <c r="U503" s="8"/>
      <c r="V503" s="8"/>
      <c r="W503" s="8"/>
      <c r="X503" s="8"/>
      <c r="Y503" s="8"/>
      <c r="Z503" s="8">
        <f>1553.81*Z502</f>
        <v>0</v>
      </c>
      <c r="AA503" s="8">
        <f>1553.81*AA502</f>
        <v>0</v>
      </c>
      <c r="AB503" s="8">
        <f>2039.2*AB502</f>
        <v>0</v>
      </c>
      <c r="AC503" s="8">
        <f>1929.63*AC502</f>
        <v>0</v>
      </c>
      <c r="AD503" s="8">
        <f>3126.25*AD502</f>
        <v>0</v>
      </c>
      <c r="AE503" s="8">
        <f>1261.2*AE502</f>
        <v>7567.2000000000007</v>
      </c>
      <c r="AF503" s="8">
        <f>133.5*AF502</f>
        <v>0</v>
      </c>
      <c r="AG503" s="8">
        <f>574.7*AG502</f>
        <v>1724.1000000000001</v>
      </c>
      <c r="AH503" s="8">
        <f>1479*AH502</f>
        <v>1479</v>
      </c>
      <c r="AI503" s="8"/>
      <c r="AJ503" s="8"/>
      <c r="AK503" s="8">
        <v>11400</v>
      </c>
      <c r="AL503" s="8">
        <f>SUM(E503:AK503)</f>
        <v>69877.739999999991</v>
      </c>
    </row>
    <row r="504" spans="1:38" ht="15.75" x14ac:dyDescent="0.25">
      <c r="A504" s="60">
        <v>251</v>
      </c>
      <c r="B504" s="48" t="s">
        <v>316</v>
      </c>
      <c r="C504" s="48"/>
      <c r="D504" s="49"/>
      <c r="E504" s="7"/>
      <c r="F504" s="11"/>
      <c r="G504" s="8"/>
      <c r="H504" s="8"/>
      <c r="I504" s="8"/>
      <c r="J504" s="8"/>
      <c r="K504" s="8">
        <v>15</v>
      </c>
      <c r="L504" s="8" t="s">
        <v>79</v>
      </c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>
        <v>1</v>
      </c>
      <c r="AC504" s="8"/>
      <c r="AD504" s="8"/>
      <c r="AE504" s="8">
        <v>11</v>
      </c>
      <c r="AF504" s="8"/>
      <c r="AG504" s="8">
        <v>13</v>
      </c>
      <c r="AH504" s="8">
        <v>1</v>
      </c>
      <c r="AI504" s="8"/>
      <c r="AJ504" s="8"/>
      <c r="AK504" s="8"/>
      <c r="AL504" s="8"/>
    </row>
    <row r="505" spans="1:38" ht="15.75" x14ac:dyDescent="0.25">
      <c r="A505" s="60"/>
      <c r="B505" s="50"/>
      <c r="C505" s="50"/>
      <c r="D505" s="51"/>
      <c r="E505" s="7"/>
      <c r="F505" s="8"/>
      <c r="G505" s="8"/>
      <c r="H505" s="8"/>
      <c r="I505" s="8"/>
      <c r="J505" s="8"/>
      <c r="K505" s="8">
        <v>1583.4</v>
      </c>
      <c r="L505" s="8">
        <f>139.02+168.148</f>
        <v>307.16800000000001</v>
      </c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>
        <f>1553.81*Z504</f>
        <v>0</v>
      </c>
      <c r="AA505" s="8">
        <f>1553.81*AA504</f>
        <v>0</v>
      </c>
      <c r="AB505" s="8">
        <f>2039.2*AB504</f>
        <v>2039.2</v>
      </c>
      <c r="AC505" s="8">
        <f>1929.63*AC504</f>
        <v>0</v>
      </c>
      <c r="AD505" s="8">
        <f>3126.25*AD504</f>
        <v>0</v>
      </c>
      <c r="AE505" s="8">
        <f>1261.2*AE504</f>
        <v>13873.2</v>
      </c>
      <c r="AF505" s="8">
        <f>133.5*AF504</f>
        <v>0</v>
      </c>
      <c r="AG505" s="8">
        <f>574.7*AG504</f>
        <v>7471.1</v>
      </c>
      <c r="AH505" s="8">
        <f>1479*AH504</f>
        <v>1479</v>
      </c>
      <c r="AI505" s="8"/>
      <c r="AJ505" s="8"/>
      <c r="AK505" s="8">
        <v>14400</v>
      </c>
      <c r="AL505" s="8">
        <f>SUM(E505:AK505)</f>
        <v>41153.067999999999</v>
      </c>
    </row>
    <row r="506" spans="1:38" ht="15.75" x14ac:dyDescent="0.25">
      <c r="A506" s="58">
        <v>252</v>
      </c>
      <c r="B506" s="48" t="s">
        <v>317</v>
      </c>
      <c r="C506" s="48"/>
      <c r="D506" s="49"/>
      <c r="E506" s="7"/>
      <c r="F506" s="11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>
        <v>0.9</v>
      </c>
      <c r="R506" s="8">
        <v>3</v>
      </c>
      <c r="S506" s="8"/>
      <c r="T506" s="8">
        <v>4</v>
      </c>
      <c r="U506" s="8">
        <v>1</v>
      </c>
      <c r="V506" s="8"/>
      <c r="W506" s="8">
        <v>2</v>
      </c>
      <c r="X506" s="8"/>
      <c r="Y506" s="8"/>
      <c r="Z506" s="8"/>
      <c r="AA506" s="8"/>
      <c r="AB506" s="8"/>
      <c r="AC506" s="8">
        <v>5</v>
      </c>
      <c r="AD506" s="8"/>
      <c r="AE506" s="8">
        <v>7</v>
      </c>
      <c r="AF506" s="8">
        <v>10</v>
      </c>
      <c r="AG506" s="8">
        <v>5</v>
      </c>
      <c r="AH506" s="8">
        <v>4</v>
      </c>
      <c r="AI506" s="8"/>
      <c r="AJ506" s="8">
        <v>1114</v>
      </c>
      <c r="AK506" s="8"/>
      <c r="AL506" s="8"/>
    </row>
    <row r="507" spans="1:38" ht="15.75" x14ac:dyDescent="0.25">
      <c r="A507" s="59"/>
      <c r="B507" s="50"/>
      <c r="C507" s="50"/>
      <c r="D507" s="51"/>
      <c r="E507" s="7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>
        <v>78.795000000000002</v>
      </c>
      <c r="R507" s="8">
        <v>1326</v>
      </c>
      <c r="S507" s="8"/>
      <c r="T507" s="8">
        <v>1768</v>
      </c>
      <c r="U507" s="8">
        <v>340.26</v>
      </c>
      <c r="V507" s="8"/>
      <c r="W507" s="8">
        <v>1390</v>
      </c>
      <c r="X507" s="8"/>
      <c r="Y507" s="8"/>
      <c r="Z507" s="8">
        <f>1553.81*Z506</f>
        <v>0</v>
      </c>
      <c r="AA507" s="8">
        <f>1553.81*AA506</f>
        <v>0</v>
      </c>
      <c r="AB507" s="8">
        <f>2039.2*AB506</f>
        <v>0</v>
      </c>
      <c r="AC507" s="8">
        <f>1929.63*AC506</f>
        <v>9648.1500000000015</v>
      </c>
      <c r="AD507" s="8">
        <f>3126.25*AD506</f>
        <v>0</v>
      </c>
      <c r="AE507" s="8">
        <f>1261.2*AE506</f>
        <v>8828.4</v>
      </c>
      <c r="AF507" s="8">
        <f>133.5*AF506</f>
        <v>1335</v>
      </c>
      <c r="AG507" s="8">
        <f>574.7*AG506</f>
        <v>2873.5</v>
      </c>
      <c r="AH507" s="8">
        <f>1479*AH506</f>
        <v>5916</v>
      </c>
      <c r="AI507" s="8"/>
      <c r="AJ507" s="8">
        <v>22275</v>
      </c>
      <c r="AK507" s="8">
        <v>16500</v>
      </c>
      <c r="AL507" s="8">
        <f>SUM(E507:AK507)</f>
        <v>72279.10500000001</v>
      </c>
    </row>
    <row r="508" spans="1:38" ht="15.75" x14ac:dyDescent="0.25">
      <c r="A508" s="58">
        <v>253</v>
      </c>
      <c r="B508" s="48" t="s">
        <v>318</v>
      </c>
      <c r="C508" s="48"/>
      <c r="D508" s="49"/>
      <c r="E508" s="7"/>
      <c r="F508" s="11"/>
      <c r="G508" s="8"/>
      <c r="H508" s="8"/>
      <c r="I508" s="8"/>
      <c r="J508" s="8"/>
      <c r="K508" s="8"/>
      <c r="L508" s="8">
        <v>1</v>
      </c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>
        <v>2</v>
      </c>
      <c r="AC508" s="8"/>
      <c r="AD508" s="8"/>
      <c r="AE508" s="8">
        <v>7</v>
      </c>
      <c r="AF508" s="8"/>
      <c r="AG508" s="8">
        <v>9</v>
      </c>
      <c r="AH508" s="8">
        <v>1</v>
      </c>
      <c r="AI508" s="8"/>
      <c r="AJ508" s="8"/>
      <c r="AK508" s="8"/>
      <c r="AL508" s="8"/>
    </row>
    <row r="509" spans="1:38" ht="15.75" x14ac:dyDescent="0.25">
      <c r="A509" s="59"/>
      <c r="B509" s="50"/>
      <c r="C509" s="50"/>
      <c r="D509" s="51"/>
      <c r="E509" s="7"/>
      <c r="F509" s="8"/>
      <c r="G509" s="8"/>
      <c r="H509" s="8"/>
      <c r="I509" s="8"/>
      <c r="J509" s="8"/>
      <c r="K509" s="8"/>
      <c r="L509" s="8">
        <v>86.06</v>
      </c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>
        <f>1553.81*Z508</f>
        <v>0</v>
      </c>
      <c r="AA509" s="8">
        <f>1553.81*AA508</f>
        <v>0</v>
      </c>
      <c r="AB509" s="8">
        <f>2039.2*AB508</f>
        <v>4078.4</v>
      </c>
      <c r="AC509" s="8">
        <f>1929.63*AC508</f>
        <v>0</v>
      </c>
      <c r="AD509" s="8">
        <f>3126.25*AD508</f>
        <v>0</v>
      </c>
      <c r="AE509" s="8">
        <f>1261.2*AE508</f>
        <v>8828.4</v>
      </c>
      <c r="AF509" s="8">
        <f>133.5*AF508</f>
        <v>0</v>
      </c>
      <c r="AG509" s="8">
        <f>574.7*AG508</f>
        <v>5172.3</v>
      </c>
      <c r="AH509" s="8">
        <f>1479*AH508</f>
        <v>1479</v>
      </c>
      <c r="AI509" s="8"/>
      <c r="AJ509" s="8"/>
      <c r="AK509" s="8">
        <v>18000</v>
      </c>
      <c r="AL509" s="8">
        <f>SUM(E509:AK509)</f>
        <v>37644.160000000003</v>
      </c>
    </row>
    <row r="510" spans="1:38" ht="15.75" x14ac:dyDescent="0.25">
      <c r="A510" s="60">
        <v>254</v>
      </c>
      <c r="B510" s="48" t="s">
        <v>319</v>
      </c>
      <c r="C510" s="48"/>
      <c r="D510" s="49"/>
      <c r="E510" s="7"/>
      <c r="F510" s="11"/>
      <c r="G510" s="8"/>
      <c r="H510" s="8"/>
      <c r="I510" s="8"/>
      <c r="J510" s="8"/>
      <c r="K510" s="8">
        <v>20</v>
      </c>
      <c r="L510" s="8" t="s">
        <v>51</v>
      </c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>
        <v>1</v>
      </c>
      <c r="AC510" s="8"/>
      <c r="AD510" s="8"/>
      <c r="AE510" s="8">
        <v>3</v>
      </c>
      <c r="AF510" s="8">
        <v>10</v>
      </c>
      <c r="AG510" s="8">
        <v>4</v>
      </c>
      <c r="AH510" s="8">
        <v>1</v>
      </c>
      <c r="AI510" s="8"/>
      <c r="AJ510" s="8"/>
      <c r="AK510" s="8"/>
      <c r="AL510" s="8"/>
    </row>
    <row r="511" spans="1:38" ht="15.75" x14ac:dyDescent="0.25">
      <c r="A511" s="60"/>
      <c r="B511" s="50"/>
      <c r="C511" s="50"/>
      <c r="D511" s="51"/>
      <c r="E511" s="7"/>
      <c r="F511" s="8"/>
      <c r="G511" s="8"/>
      <c r="H511" s="8"/>
      <c r="I511" s="8"/>
      <c r="J511" s="8"/>
      <c r="K511" s="8">
        <v>2111.1999999999998</v>
      </c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>
        <f>1553.81*Z510</f>
        <v>0</v>
      </c>
      <c r="AA511" s="8">
        <f>1553.81*AA510</f>
        <v>0</v>
      </c>
      <c r="AB511" s="8">
        <f>2039.2*AB510</f>
        <v>2039.2</v>
      </c>
      <c r="AC511" s="8">
        <f>1929.63*AC510</f>
        <v>0</v>
      </c>
      <c r="AD511" s="8">
        <f>3126.25*AD510</f>
        <v>0</v>
      </c>
      <c r="AE511" s="8">
        <f>1261.2*AE510</f>
        <v>3783.6000000000004</v>
      </c>
      <c r="AF511" s="8">
        <f>133.5*AF510</f>
        <v>1335</v>
      </c>
      <c r="AG511" s="8">
        <f>574.7*AG510</f>
        <v>2298.8000000000002</v>
      </c>
      <c r="AH511" s="8">
        <f>1479*AH510</f>
        <v>1479</v>
      </c>
      <c r="AI511" s="8"/>
      <c r="AJ511" s="8"/>
      <c r="AK511" s="8">
        <v>11500</v>
      </c>
      <c r="AL511" s="8">
        <f>SUM(E511:AK511)</f>
        <v>24546.799999999999</v>
      </c>
    </row>
    <row r="512" spans="1:38" ht="15.75" x14ac:dyDescent="0.25">
      <c r="A512" s="58">
        <v>255</v>
      </c>
      <c r="B512" s="48" t="s">
        <v>320</v>
      </c>
      <c r="C512" s="48"/>
      <c r="D512" s="49"/>
      <c r="E512" s="7"/>
      <c r="F512" s="11"/>
      <c r="G512" s="8"/>
      <c r="H512" s="8"/>
      <c r="I512" s="8"/>
      <c r="J512" s="8"/>
      <c r="K512" s="8"/>
      <c r="L512" s="8" t="s">
        <v>42</v>
      </c>
      <c r="M512" s="8"/>
      <c r="N512" s="8"/>
      <c r="O512" s="8"/>
      <c r="P512" s="8"/>
      <c r="Q512" s="8"/>
      <c r="R512" s="8"/>
      <c r="S512" s="8"/>
      <c r="T512" s="8">
        <v>3</v>
      </c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>
        <v>5</v>
      </c>
      <c r="AG512" s="8">
        <v>3</v>
      </c>
      <c r="AH512" s="8">
        <v>1</v>
      </c>
      <c r="AI512" s="8"/>
      <c r="AJ512" s="8"/>
      <c r="AK512" s="8"/>
      <c r="AL512" s="8"/>
    </row>
    <row r="513" spans="1:38" ht="15.75" x14ac:dyDescent="0.25">
      <c r="A513" s="59"/>
      <c r="B513" s="50"/>
      <c r="C513" s="50"/>
      <c r="D513" s="51"/>
      <c r="E513" s="7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>
        <v>18003</v>
      </c>
      <c r="U513" s="8"/>
      <c r="V513" s="8"/>
      <c r="W513" s="8"/>
      <c r="X513" s="8"/>
      <c r="Y513" s="8"/>
      <c r="Z513" s="8">
        <f>1553.81*Z512</f>
        <v>0</v>
      </c>
      <c r="AA513" s="8">
        <f>1553.81*AA512</f>
        <v>0</v>
      </c>
      <c r="AB513" s="8">
        <f>2039.2*AB512</f>
        <v>0</v>
      </c>
      <c r="AC513" s="8">
        <f>1929.63*AC512</f>
        <v>0</v>
      </c>
      <c r="AD513" s="8">
        <f>3126.25*AD512</f>
        <v>0</v>
      </c>
      <c r="AE513" s="8">
        <f>1261.2*AE512</f>
        <v>0</v>
      </c>
      <c r="AF513" s="8">
        <f>133.5*AF512</f>
        <v>667.5</v>
      </c>
      <c r="AG513" s="8">
        <f>574.7*AG512</f>
        <v>1724.1000000000001</v>
      </c>
      <c r="AH513" s="8">
        <f>1479*AH512</f>
        <v>1479</v>
      </c>
      <c r="AI513" s="8"/>
      <c r="AJ513" s="8"/>
      <c r="AK513" s="8">
        <v>10500</v>
      </c>
      <c r="AL513" s="8">
        <f>SUM(E513:AK513)</f>
        <v>32373.599999999999</v>
      </c>
    </row>
    <row r="514" spans="1:38" ht="15.75" x14ac:dyDescent="0.25">
      <c r="A514" s="58">
        <v>256</v>
      </c>
      <c r="B514" s="48" t="s">
        <v>321</v>
      </c>
      <c r="C514" s="48"/>
      <c r="D514" s="49"/>
      <c r="E514" s="7"/>
      <c r="F514" s="11"/>
      <c r="G514" s="8"/>
      <c r="H514" s="8"/>
      <c r="I514" s="8"/>
      <c r="J514" s="8"/>
      <c r="K514" s="8">
        <v>16</v>
      </c>
      <c r="L514" s="8"/>
      <c r="M514" s="8"/>
      <c r="N514" s="8"/>
      <c r="O514" s="8"/>
      <c r="P514" s="8"/>
      <c r="Q514" s="8"/>
      <c r="R514" s="8"/>
      <c r="S514" s="8"/>
      <c r="T514" s="8">
        <v>4</v>
      </c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>
        <v>10</v>
      </c>
      <c r="AG514" s="8">
        <v>2</v>
      </c>
      <c r="AH514" s="8">
        <v>1</v>
      </c>
      <c r="AI514" s="8"/>
      <c r="AJ514" s="8"/>
      <c r="AK514" s="8"/>
      <c r="AL514" s="8"/>
    </row>
    <row r="515" spans="1:38" ht="15.75" x14ac:dyDescent="0.25">
      <c r="A515" s="59"/>
      <c r="B515" s="50"/>
      <c r="C515" s="50"/>
      <c r="D515" s="51"/>
      <c r="E515" s="7"/>
      <c r="F515" s="8"/>
      <c r="G515" s="8"/>
      <c r="H515" s="8"/>
      <c r="I515" s="8"/>
      <c r="J515" s="8"/>
      <c r="K515" s="8">
        <v>1688.96</v>
      </c>
      <c r="L515" s="8"/>
      <c r="M515" s="8"/>
      <c r="N515" s="8"/>
      <c r="O515" s="8"/>
      <c r="P515" s="8"/>
      <c r="Q515" s="8"/>
      <c r="R515" s="8"/>
      <c r="S515" s="8"/>
      <c r="T515" s="8">
        <v>24004</v>
      </c>
      <c r="U515" s="8"/>
      <c r="V515" s="8"/>
      <c r="W515" s="8"/>
      <c r="X515" s="8"/>
      <c r="Y515" s="8"/>
      <c r="Z515" s="8">
        <f>1553.81*Z514</f>
        <v>0</v>
      </c>
      <c r="AA515" s="8">
        <f>1553.81*AA514</f>
        <v>0</v>
      </c>
      <c r="AB515" s="8">
        <f>2039.2*AB514</f>
        <v>0</v>
      </c>
      <c r="AC515" s="8">
        <f>1929.63*AC514</f>
        <v>0</v>
      </c>
      <c r="AD515" s="8">
        <f>3126.25*AD514</f>
        <v>0</v>
      </c>
      <c r="AE515" s="8">
        <f>1261.2*AE514</f>
        <v>0</v>
      </c>
      <c r="AF515" s="8">
        <f>133.5*AF514</f>
        <v>1335</v>
      </c>
      <c r="AG515" s="8">
        <f>574.7*AG514</f>
        <v>1149.4000000000001</v>
      </c>
      <c r="AH515" s="8">
        <f>1479*AH514</f>
        <v>1479</v>
      </c>
      <c r="AI515" s="8"/>
      <c r="AJ515" s="8"/>
      <c r="AK515" s="8">
        <v>6000</v>
      </c>
      <c r="AL515" s="8">
        <f>SUM(E515:AK515)</f>
        <v>35656.36</v>
      </c>
    </row>
    <row r="516" spans="1:38" ht="15.75" x14ac:dyDescent="0.25">
      <c r="A516" s="60">
        <v>257</v>
      </c>
      <c r="B516" s="48" t="s">
        <v>322</v>
      </c>
      <c r="C516" s="48"/>
      <c r="D516" s="49"/>
      <c r="E516" s="7"/>
      <c r="F516" s="11"/>
      <c r="G516" s="8"/>
      <c r="H516" s="8"/>
      <c r="I516" s="8"/>
      <c r="J516" s="8"/>
      <c r="K516" s="8"/>
      <c r="L516" s="8" t="s">
        <v>79</v>
      </c>
      <c r="M516" s="8"/>
      <c r="N516" s="8">
        <v>4.5</v>
      </c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>
        <v>7</v>
      </c>
      <c r="AF516" s="8">
        <v>5</v>
      </c>
      <c r="AG516" s="8">
        <v>18</v>
      </c>
      <c r="AH516" s="8">
        <v>1</v>
      </c>
      <c r="AI516" s="8"/>
      <c r="AJ516" s="8"/>
      <c r="AK516" s="8"/>
      <c r="AL516" s="8"/>
    </row>
    <row r="517" spans="1:38" ht="15.75" x14ac:dyDescent="0.25">
      <c r="A517" s="60"/>
      <c r="B517" s="50"/>
      <c r="C517" s="50"/>
      <c r="D517" s="51"/>
      <c r="E517" s="7"/>
      <c r="F517" s="8"/>
      <c r="G517" s="8"/>
      <c r="H517" s="8"/>
      <c r="I517" s="8"/>
      <c r="J517" s="8"/>
      <c r="K517" s="8"/>
      <c r="L517" s="8">
        <f>125.78+115.188</f>
        <v>240.96800000000002</v>
      </c>
      <c r="M517" s="8"/>
      <c r="N517" s="8">
        <v>1768.5</v>
      </c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>
        <f>1553.81*Z516</f>
        <v>0</v>
      </c>
      <c r="AA517" s="8">
        <f>1553.81*AA516</f>
        <v>0</v>
      </c>
      <c r="AB517" s="8">
        <f>2039.2*AB516</f>
        <v>0</v>
      </c>
      <c r="AC517" s="8">
        <f>1929.63*AC516</f>
        <v>0</v>
      </c>
      <c r="AD517" s="8">
        <f>3126.25*AD516</f>
        <v>0</v>
      </c>
      <c r="AE517" s="8">
        <f>1261.2*AE516</f>
        <v>8828.4</v>
      </c>
      <c r="AF517" s="8">
        <f>133.5*AF516</f>
        <v>667.5</v>
      </c>
      <c r="AG517" s="8">
        <f>574.7*AG516</f>
        <v>10344.6</v>
      </c>
      <c r="AH517" s="8">
        <f>1479*AH516</f>
        <v>1479</v>
      </c>
      <c r="AI517" s="8"/>
      <c r="AJ517" s="8"/>
      <c r="AK517" s="8">
        <v>11400</v>
      </c>
      <c r="AL517" s="8">
        <f>SUM(E517:AK517)</f>
        <v>34728.968000000001</v>
      </c>
    </row>
    <row r="518" spans="1:38" ht="15.75" x14ac:dyDescent="0.25">
      <c r="A518" s="58">
        <v>258</v>
      </c>
      <c r="B518" s="48" t="s">
        <v>324</v>
      </c>
      <c r="C518" s="48"/>
      <c r="D518" s="49"/>
      <c r="E518" s="7"/>
      <c r="F518" s="11"/>
      <c r="G518" s="8"/>
      <c r="H518" s="8"/>
      <c r="I518" s="8"/>
      <c r="J518" s="8"/>
      <c r="K518" s="8">
        <v>19</v>
      </c>
      <c r="L518" s="8" t="s">
        <v>323</v>
      </c>
      <c r="M518" s="8"/>
      <c r="N518" s="8">
        <v>2</v>
      </c>
      <c r="O518" s="8"/>
      <c r="P518" s="8"/>
      <c r="Q518" s="8">
        <v>0.5</v>
      </c>
      <c r="R518" s="8">
        <v>1</v>
      </c>
      <c r="S518" s="8"/>
      <c r="T518" s="8">
        <v>1</v>
      </c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>
        <v>2</v>
      </c>
      <c r="AF518" s="8">
        <v>20</v>
      </c>
      <c r="AG518" s="8">
        <v>7</v>
      </c>
      <c r="AH518" s="8">
        <v>1</v>
      </c>
      <c r="AI518" s="8"/>
      <c r="AJ518" s="8"/>
      <c r="AK518" s="8"/>
      <c r="AL518" s="8"/>
    </row>
    <row r="519" spans="1:38" ht="15.75" x14ac:dyDescent="0.25">
      <c r="A519" s="59"/>
      <c r="B519" s="50"/>
      <c r="C519" s="50"/>
      <c r="D519" s="51"/>
      <c r="E519" s="7"/>
      <c r="F519" s="8"/>
      <c r="G519" s="8"/>
      <c r="H519" s="8"/>
      <c r="I519" s="8"/>
      <c r="J519" s="8"/>
      <c r="K519" s="8">
        <v>2005.64</v>
      </c>
      <c r="L519" s="8">
        <v>112.8</v>
      </c>
      <c r="M519" s="8"/>
      <c r="N519" s="8">
        <v>786</v>
      </c>
      <c r="O519" s="8"/>
      <c r="P519" s="8"/>
      <c r="Q519" s="8">
        <v>43.774999999999999</v>
      </c>
      <c r="R519" s="8">
        <v>442</v>
      </c>
      <c r="S519" s="8"/>
      <c r="T519" s="8">
        <v>6001</v>
      </c>
      <c r="U519" s="8"/>
      <c r="V519" s="8"/>
      <c r="W519" s="8"/>
      <c r="X519" s="8"/>
      <c r="Y519" s="8"/>
      <c r="Z519" s="8">
        <f>1553.81*Z518</f>
        <v>0</v>
      </c>
      <c r="AA519" s="8">
        <f>1553.81*AA518</f>
        <v>0</v>
      </c>
      <c r="AB519" s="8">
        <f>2039.2*AB518</f>
        <v>0</v>
      </c>
      <c r="AC519" s="8">
        <f>1929.63*AC518</f>
        <v>0</v>
      </c>
      <c r="AD519" s="8">
        <f>3126.25*AD518</f>
        <v>0</v>
      </c>
      <c r="AE519" s="8">
        <f>1261.2*AE518</f>
        <v>2522.4</v>
      </c>
      <c r="AF519" s="8">
        <f>133.5*AF518</f>
        <v>2670</v>
      </c>
      <c r="AG519" s="8">
        <f>574.7*AG518</f>
        <v>4022.9000000000005</v>
      </c>
      <c r="AH519" s="8">
        <f>1479*AH518</f>
        <v>1479</v>
      </c>
      <c r="AI519" s="8"/>
      <c r="AJ519" s="8"/>
      <c r="AK519" s="8">
        <v>14000</v>
      </c>
      <c r="AL519" s="8">
        <f>SUM(E519:AK519)</f>
        <v>34085.514999999999</v>
      </c>
    </row>
    <row r="520" spans="1:38" ht="15.75" x14ac:dyDescent="0.25">
      <c r="A520" s="58">
        <v>259</v>
      </c>
      <c r="B520" s="48" t="s">
        <v>325</v>
      </c>
      <c r="C520" s="48"/>
      <c r="D520" s="49"/>
      <c r="E520" s="7"/>
      <c r="F520" s="11"/>
      <c r="G520" s="8"/>
      <c r="H520" s="8"/>
      <c r="I520" s="8"/>
      <c r="J520" s="8"/>
      <c r="K520" s="8">
        <v>19</v>
      </c>
      <c r="L520" s="8"/>
      <c r="M520" s="8"/>
      <c r="N520" s="8">
        <v>3.25</v>
      </c>
      <c r="O520" s="8"/>
      <c r="P520" s="8"/>
      <c r="Q520" s="8">
        <v>1</v>
      </c>
      <c r="R520" s="8">
        <v>1</v>
      </c>
      <c r="S520" s="8">
        <v>2</v>
      </c>
      <c r="T520" s="8">
        <v>2</v>
      </c>
      <c r="U520" s="8">
        <v>1</v>
      </c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>
        <v>5</v>
      </c>
      <c r="AG520" s="8">
        <v>4</v>
      </c>
      <c r="AH520" s="8">
        <v>1</v>
      </c>
      <c r="AI520" s="8"/>
      <c r="AJ520" s="8"/>
      <c r="AK520" s="8"/>
      <c r="AL520" s="8"/>
    </row>
    <row r="521" spans="1:38" ht="15.75" x14ac:dyDescent="0.25">
      <c r="A521" s="59"/>
      <c r="B521" s="50"/>
      <c r="C521" s="50"/>
      <c r="D521" s="51"/>
      <c r="E521" s="7"/>
      <c r="F521" s="8"/>
      <c r="G521" s="8"/>
      <c r="H521" s="8"/>
      <c r="I521" s="8"/>
      <c r="J521" s="8"/>
      <c r="K521" s="8">
        <v>2005.64</v>
      </c>
      <c r="L521" s="8"/>
      <c r="M521" s="8"/>
      <c r="N521" s="8">
        <v>1277.25</v>
      </c>
      <c r="O521" s="8"/>
      <c r="P521" s="8"/>
      <c r="Q521" s="8">
        <v>87.55</v>
      </c>
      <c r="R521" s="8">
        <v>15408</v>
      </c>
      <c r="S521" s="8">
        <v>9166</v>
      </c>
      <c r="T521" s="8">
        <v>6001</v>
      </c>
      <c r="U521" s="8">
        <v>340.26</v>
      </c>
      <c r="V521" s="8"/>
      <c r="W521" s="8"/>
      <c r="X521" s="8"/>
      <c r="Y521" s="8"/>
      <c r="Z521" s="8">
        <f>1553.81*Z520</f>
        <v>0</v>
      </c>
      <c r="AA521" s="8">
        <f>1553.81*AA520</f>
        <v>0</v>
      </c>
      <c r="AB521" s="8">
        <f>2039.2*AB520</f>
        <v>0</v>
      </c>
      <c r="AC521" s="8">
        <f>1929.63*AC520</f>
        <v>0</v>
      </c>
      <c r="AD521" s="8">
        <f>3126.25*AD520</f>
        <v>0</v>
      </c>
      <c r="AE521" s="8">
        <f>1261.2*AE520</f>
        <v>0</v>
      </c>
      <c r="AF521" s="8">
        <f>133.5*AF520</f>
        <v>667.5</v>
      </c>
      <c r="AG521" s="8">
        <f>574.7*AG520</f>
        <v>2298.8000000000002</v>
      </c>
      <c r="AH521" s="8">
        <f>1479*AH520</f>
        <v>1479</v>
      </c>
      <c r="AI521" s="8"/>
      <c r="AJ521" s="8"/>
      <c r="AK521" s="8">
        <v>13100</v>
      </c>
      <c r="AL521" s="8">
        <f>SUM(E521:AK521)</f>
        <v>51831.000000000007</v>
      </c>
    </row>
    <row r="522" spans="1:38" ht="15.75" x14ac:dyDescent="0.25">
      <c r="A522" s="60">
        <v>260</v>
      </c>
      <c r="B522" s="48" t="s">
        <v>326</v>
      </c>
      <c r="C522" s="48"/>
      <c r="D522" s="49"/>
      <c r="E522" s="7"/>
      <c r="F522" s="11"/>
      <c r="G522" s="8"/>
      <c r="H522" s="8"/>
      <c r="I522" s="8"/>
      <c r="J522" s="8"/>
      <c r="K522" s="8">
        <v>15</v>
      </c>
      <c r="L522" s="8"/>
      <c r="M522" s="8"/>
      <c r="N522" s="8"/>
      <c r="O522" s="8"/>
      <c r="P522" s="8"/>
      <c r="Q522" s="8">
        <v>1</v>
      </c>
      <c r="R522" s="8"/>
      <c r="S522" s="8">
        <v>2</v>
      </c>
      <c r="T522" s="8">
        <v>2</v>
      </c>
      <c r="U522" s="8">
        <v>1</v>
      </c>
      <c r="V522" s="8"/>
      <c r="W522" s="8"/>
      <c r="X522" s="8"/>
      <c r="Y522" s="8">
        <v>2</v>
      </c>
      <c r="Z522" s="8"/>
      <c r="AA522" s="8"/>
      <c r="AB522" s="8">
        <v>1</v>
      </c>
      <c r="AC522" s="8"/>
      <c r="AD522" s="8"/>
      <c r="AE522" s="8">
        <v>8</v>
      </c>
      <c r="AF522" s="8"/>
      <c r="AG522" s="8">
        <v>2</v>
      </c>
      <c r="AH522" s="8">
        <v>1</v>
      </c>
      <c r="AI522" s="8"/>
      <c r="AJ522" s="8">
        <v>2078</v>
      </c>
      <c r="AK522" s="8"/>
      <c r="AL522" s="8"/>
    </row>
    <row r="523" spans="1:38" ht="15.75" x14ac:dyDescent="0.25">
      <c r="A523" s="60"/>
      <c r="B523" s="50"/>
      <c r="C523" s="50"/>
      <c r="D523" s="51"/>
      <c r="E523" s="7"/>
      <c r="F523" s="8"/>
      <c r="G523" s="8"/>
      <c r="H523" s="8"/>
      <c r="I523" s="8"/>
      <c r="J523" s="8"/>
      <c r="K523" s="8">
        <v>1583.4</v>
      </c>
      <c r="L523" s="8"/>
      <c r="M523" s="8"/>
      <c r="N523" s="8"/>
      <c r="O523" s="8"/>
      <c r="P523" s="8"/>
      <c r="Q523" s="8">
        <v>87.55</v>
      </c>
      <c r="R523" s="8"/>
      <c r="S523" s="8">
        <v>9166</v>
      </c>
      <c r="T523" s="8">
        <v>12002</v>
      </c>
      <c r="U523" s="8">
        <v>340.26</v>
      </c>
      <c r="V523" s="8"/>
      <c r="W523" s="8"/>
      <c r="X523" s="8"/>
      <c r="Y523" s="8">
        <v>1918</v>
      </c>
      <c r="Z523" s="8">
        <f>1553.81*Z522</f>
        <v>0</v>
      </c>
      <c r="AA523" s="8">
        <f>1553.81*AA522</f>
        <v>0</v>
      </c>
      <c r="AB523" s="8">
        <f>2039.2*AB522</f>
        <v>2039.2</v>
      </c>
      <c r="AC523" s="8">
        <f>1929.63*AC522</f>
        <v>0</v>
      </c>
      <c r="AD523" s="8">
        <f>3126.25*AD522</f>
        <v>0</v>
      </c>
      <c r="AE523" s="8">
        <f>1261.2*AE522</f>
        <v>10089.6</v>
      </c>
      <c r="AF523" s="8">
        <f>133.5*AF522</f>
        <v>0</v>
      </c>
      <c r="AG523" s="8">
        <f>574.7*AG522</f>
        <v>1149.4000000000001</v>
      </c>
      <c r="AH523" s="8">
        <f>1479*AH522</f>
        <v>1479</v>
      </c>
      <c r="AI523" s="8"/>
      <c r="AJ523" s="8">
        <v>41553</v>
      </c>
      <c r="AK523" s="8">
        <v>16120</v>
      </c>
      <c r="AL523" s="8">
        <f>SUM(E523:AK523)</f>
        <v>97527.41</v>
      </c>
    </row>
    <row r="524" spans="1:38" ht="15.75" x14ac:dyDescent="0.25">
      <c r="A524" s="58">
        <v>261</v>
      </c>
      <c r="B524" s="48" t="s">
        <v>327</v>
      </c>
      <c r="C524" s="48"/>
      <c r="D524" s="49"/>
      <c r="E524" s="7">
        <v>12</v>
      </c>
      <c r="F524" s="11"/>
      <c r="G524" s="8"/>
      <c r="H524" s="8"/>
      <c r="I524" s="8"/>
      <c r="J524" s="8"/>
      <c r="K524" s="8">
        <v>24</v>
      </c>
      <c r="L524" s="8"/>
      <c r="M524" s="8"/>
      <c r="N524" s="8"/>
      <c r="O524" s="8"/>
      <c r="P524" s="8"/>
      <c r="Q524" s="8"/>
      <c r="R524" s="8">
        <v>1</v>
      </c>
      <c r="S524" s="8">
        <v>2</v>
      </c>
      <c r="T524" s="8">
        <v>2</v>
      </c>
      <c r="U524" s="8"/>
      <c r="V524" s="8">
        <v>3</v>
      </c>
      <c r="W524" s="8"/>
      <c r="X524" s="8"/>
      <c r="Y524" s="8"/>
      <c r="Z524" s="8"/>
      <c r="AA524" s="8"/>
      <c r="AB524" s="8"/>
      <c r="AC524" s="8"/>
      <c r="AD524" s="8"/>
      <c r="AE524" s="8">
        <v>9</v>
      </c>
      <c r="AF524" s="8"/>
      <c r="AG524" s="8">
        <v>4</v>
      </c>
      <c r="AH524" s="8">
        <v>1</v>
      </c>
      <c r="AI524" s="8"/>
      <c r="AJ524" s="8">
        <v>861</v>
      </c>
      <c r="AK524" s="8"/>
      <c r="AL524" s="8"/>
    </row>
    <row r="525" spans="1:38" ht="15.75" x14ac:dyDescent="0.25">
      <c r="A525" s="59"/>
      <c r="B525" s="50"/>
      <c r="C525" s="50"/>
      <c r="D525" s="51"/>
      <c r="E525" s="7">
        <v>7056</v>
      </c>
      <c r="F525" s="8"/>
      <c r="G525" s="8"/>
      <c r="H525" s="8"/>
      <c r="I525" s="8"/>
      <c r="J525" s="8"/>
      <c r="K525" s="8">
        <v>2533.44</v>
      </c>
      <c r="L525" s="8"/>
      <c r="M525" s="8"/>
      <c r="N525" s="8"/>
      <c r="O525" s="8"/>
      <c r="P525" s="8"/>
      <c r="Q525" s="8"/>
      <c r="R525" s="8">
        <v>442</v>
      </c>
      <c r="S525" s="8">
        <v>9166</v>
      </c>
      <c r="T525" s="8">
        <v>12002</v>
      </c>
      <c r="U525" s="8"/>
      <c r="V525" s="8">
        <v>2298</v>
      </c>
      <c r="W525" s="8"/>
      <c r="X525" s="8"/>
      <c r="Y525" s="8"/>
      <c r="Z525" s="8">
        <f>1553.81*Z524</f>
        <v>0</v>
      </c>
      <c r="AA525" s="8">
        <f>1553.81*AA524</f>
        <v>0</v>
      </c>
      <c r="AB525" s="8">
        <f>2039.2*AB524</f>
        <v>0</v>
      </c>
      <c r="AC525" s="8">
        <f>1929.63*AC524</f>
        <v>0</v>
      </c>
      <c r="AD525" s="8">
        <f>3126.25*AD524</f>
        <v>0</v>
      </c>
      <c r="AE525" s="8">
        <f>1261.2*AE524</f>
        <v>11350.800000000001</v>
      </c>
      <c r="AF525" s="8">
        <f>133.5*AF524</f>
        <v>0</v>
      </c>
      <c r="AG525" s="8">
        <f>574.7*AG524</f>
        <v>2298.8000000000002</v>
      </c>
      <c r="AH525" s="8">
        <f>1479*AH524</f>
        <v>1479</v>
      </c>
      <c r="AI525" s="8"/>
      <c r="AJ525" s="8">
        <v>17226</v>
      </c>
      <c r="AK525" s="8">
        <v>9000</v>
      </c>
      <c r="AL525" s="8">
        <f>SUM(E525:AK525)</f>
        <v>74852.040000000008</v>
      </c>
    </row>
    <row r="526" spans="1:38" ht="15.75" x14ac:dyDescent="0.25">
      <c r="A526" s="58">
        <v>262</v>
      </c>
      <c r="B526" s="48" t="s">
        <v>329</v>
      </c>
      <c r="C526" s="48"/>
      <c r="D526" s="49"/>
      <c r="E526" s="7"/>
      <c r="F526" s="11"/>
      <c r="G526" s="8"/>
      <c r="H526" s="8"/>
      <c r="I526" s="8"/>
      <c r="J526" s="8" t="s">
        <v>328</v>
      </c>
      <c r="K526" s="8">
        <v>18</v>
      </c>
      <c r="L526" s="8"/>
      <c r="M526" s="8"/>
      <c r="N526" s="8">
        <v>3</v>
      </c>
      <c r="O526" s="8"/>
      <c r="P526" s="8"/>
      <c r="Q526" s="8">
        <v>0.4</v>
      </c>
      <c r="R526" s="8">
        <v>1</v>
      </c>
      <c r="S526" s="8"/>
      <c r="T526" s="8">
        <v>1</v>
      </c>
      <c r="U526" s="8">
        <v>1</v>
      </c>
      <c r="V526" s="8">
        <v>1</v>
      </c>
      <c r="W526" s="8"/>
      <c r="X526" s="8"/>
      <c r="Y526" s="8"/>
      <c r="Z526" s="8"/>
      <c r="AA526" s="8"/>
      <c r="AB526" s="8">
        <v>1</v>
      </c>
      <c r="AC526" s="8"/>
      <c r="AD526" s="8"/>
      <c r="AE526" s="8">
        <v>11</v>
      </c>
      <c r="AF526" s="8">
        <v>15</v>
      </c>
      <c r="AG526" s="8">
        <v>6</v>
      </c>
      <c r="AH526" s="8">
        <v>4</v>
      </c>
      <c r="AI526" s="8"/>
      <c r="AJ526" s="8"/>
      <c r="AK526" s="8"/>
      <c r="AL526" s="8"/>
    </row>
    <row r="527" spans="1:38" ht="15.75" x14ac:dyDescent="0.25">
      <c r="A527" s="59"/>
      <c r="B527" s="50"/>
      <c r="C527" s="50"/>
      <c r="D527" s="51"/>
      <c r="E527" s="7"/>
      <c r="F527" s="8"/>
      <c r="G527" s="8"/>
      <c r="H527" s="8"/>
      <c r="I527" s="8"/>
      <c r="J527" s="8">
        <v>152</v>
      </c>
      <c r="K527" s="8">
        <v>1900.08</v>
      </c>
      <c r="L527" s="8"/>
      <c r="M527" s="8"/>
      <c r="N527" s="8">
        <v>1179</v>
      </c>
      <c r="O527" s="8"/>
      <c r="P527" s="8"/>
      <c r="Q527" s="8">
        <v>35.020000000000003</v>
      </c>
      <c r="R527" s="8">
        <v>442</v>
      </c>
      <c r="S527" s="8"/>
      <c r="T527" s="8">
        <v>442</v>
      </c>
      <c r="U527" s="8">
        <v>340.26</v>
      </c>
      <c r="V527" s="8">
        <v>766</v>
      </c>
      <c r="W527" s="8"/>
      <c r="X527" s="8"/>
      <c r="Y527" s="8"/>
      <c r="Z527" s="8">
        <f>1553.81*Z526</f>
        <v>0</v>
      </c>
      <c r="AA527" s="8">
        <f>1553.81*AA526</f>
        <v>0</v>
      </c>
      <c r="AB527" s="8">
        <f>2039.2*AB526</f>
        <v>2039.2</v>
      </c>
      <c r="AC527" s="8">
        <f>1929.63*AC526</f>
        <v>0</v>
      </c>
      <c r="AD527" s="8">
        <f>3126.25*AD526</f>
        <v>0</v>
      </c>
      <c r="AE527" s="8">
        <f>1261.2*AE526</f>
        <v>13873.2</v>
      </c>
      <c r="AF527" s="8">
        <f>133.5*AF526</f>
        <v>2002.5</v>
      </c>
      <c r="AG527" s="8">
        <f>574.7*AG526</f>
        <v>3448.2000000000003</v>
      </c>
      <c r="AH527" s="8">
        <f>1479*AH526</f>
        <v>5916</v>
      </c>
      <c r="AI527" s="8"/>
      <c r="AJ527" s="8"/>
      <c r="AK527" s="8">
        <v>19000</v>
      </c>
      <c r="AL527" s="8">
        <f>SUM(E527:AK527)</f>
        <v>51535.460000000006</v>
      </c>
    </row>
    <row r="528" spans="1:38" ht="15.75" x14ac:dyDescent="0.25">
      <c r="A528" s="60">
        <v>263</v>
      </c>
      <c r="B528" s="48" t="s">
        <v>331</v>
      </c>
      <c r="C528" s="48"/>
      <c r="D528" s="49"/>
      <c r="E528" s="7"/>
      <c r="F528" s="11"/>
      <c r="G528" s="8"/>
      <c r="H528" s="8"/>
      <c r="I528" s="8"/>
      <c r="J528" s="8"/>
      <c r="K528" s="8">
        <v>30</v>
      </c>
      <c r="L528" s="8"/>
      <c r="M528" s="8"/>
      <c r="N528" s="8">
        <v>2</v>
      </c>
      <c r="O528" s="8"/>
      <c r="P528" s="8"/>
      <c r="Q528" s="8"/>
      <c r="R528" s="8">
        <v>1</v>
      </c>
      <c r="S528" s="8"/>
      <c r="T528" s="8">
        <v>2</v>
      </c>
      <c r="U528" s="8">
        <v>1</v>
      </c>
      <c r="V528" s="8"/>
      <c r="W528" s="8"/>
      <c r="X528" s="8" t="s">
        <v>330</v>
      </c>
      <c r="Y528" s="8"/>
      <c r="Z528" s="8"/>
      <c r="AA528" s="8"/>
      <c r="AB528" s="8">
        <v>2</v>
      </c>
      <c r="AC528" s="8"/>
      <c r="AD528" s="8">
        <v>1</v>
      </c>
      <c r="AE528" s="8">
        <v>5</v>
      </c>
      <c r="AF528" s="8">
        <v>5</v>
      </c>
      <c r="AG528" s="8">
        <v>9</v>
      </c>
      <c r="AH528" s="8">
        <v>2</v>
      </c>
      <c r="AI528" s="8"/>
      <c r="AJ528" s="8">
        <v>1369</v>
      </c>
      <c r="AK528" s="8"/>
      <c r="AL528" s="8"/>
    </row>
    <row r="529" spans="1:38" ht="15.75" x14ac:dyDescent="0.25">
      <c r="A529" s="60"/>
      <c r="B529" s="50"/>
      <c r="C529" s="50"/>
      <c r="D529" s="51"/>
      <c r="E529" s="7"/>
      <c r="F529" s="8"/>
      <c r="G529" s="8"/>
      <c r="H529" s="8"/>
      <c r="I529" s="8"/>
      <c r="J529" s="8"/>
      <c r="K529" s="8">
        <v>3166.8</v>
      </c>
      <c r="L529" s="8"/>
      <c r="M529" s="8"/>
      <c r="N529" s="8">
        <v>786</v>
      </c>
      <c r="O529" s="8"/>
      <c r="P529" s="8"/>
      <c r="Q529" s="8"/>
      <c r="R529" s="8">
        <v>442</v>
      </c>
      <c r="S529" s="8"/>
      <c r="T529" s="8">
        <v>12002</v>
      </c>
      <c r="U529" s="8">
        <v>340.26</v>
      </c>
      <c r="V529" s="8"/>
      <c r="W529" s="8"/>
      <c r="X529" s="8">
        <v>304</v>
      </c>
      <c r="Y529" s="8"/>
      <c r="Z529" s="8">
        <f>1553.81*Z528</f>
        <v>0</v>
      </c>
      <c r="AA529" s="8">
        <f>1553.81*AA528</f>
        <v>0</v>
      </c>
      <c r="AB529" s="8">
        <f>2039.2*AB528</f>
        <v>4078.4</v>
      </c>
      <c r="AC529" s="8">
        <f>1929.63*AC528</f>
        <v>0</v>
      </c>
      <c r="AD529" s="8">
        <f>3126.25*AD528</f>
        <v>3126.25</v>
      </c>
      <c r="AE529" s="8">
        <f>1261.2*AE528</f>
        <v>6306</v>
      </c>
      <c r="AF529" s="8">
        <f>133.5*AF528</f>
        <v>667.5</v>
      </c>
      <c r="AG529" s="8">
        <f>574.7*AG528</f>
        <v>5172.3</v>
      </c>
      <c r="AH529" s="8">
        <f>1479*AH528</f>
        <v>2958</v>
      </c>
      <c r="AI529" s="8"/>
      <c r="AJ529" s="8">
        <v>27378</v>
      </c>
      <c r="AK529" s="8">
        <v>22000</v>
      </c>
      <c r="AL529" s="8">
        <f>SUM(E529:AK529)</f>
        <v>88727.510000000009</v>
      </c>
    </row>
    <row r="530" spans="1:38" ht="15.75" x14ac:dyDescent="0.25">
      <c r="A530" s="58">
        <v>264</v>
      </c>
      <c r="B530" s="48" t="s">
        <v>332</v>
      </c>
      <c r="C530" s="48"/>
      <c r="D530" s="49"/>
      <c r="E530" s="7"/>
      <c r="F530" s="11"/>
      <c r="G530" s="8"/>
      <c r="H530" s="8"/>
      <c r="I530" s="8"/>
      <c r="J530" s="8"/>
      <c r="K530" s="8">
        <v>18</v>
      </c>
      <c r="L530" s="8" t="s">
        <v>42</v>
      </c>
      <c r="M530" s="8"/>
      <c r="N530" s="8"/>
      <c r="O530" s="8"/>
      <c r="P530" s="8"/>
      <c r="Q530" s="8"/>
      <c r="R530" s="8">
        <v>2</v>
      </c>
      <c r="S530" s="8"/>
      <c r="T530" s="8">
        <v>1</v>
      </c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>
        <v>4</v>
      </c>
      <c r="AF530" s="8"/>
      <c r="AG530" s="8">
        <v>1</v>
      </c>
      <c r="AH530" s="8">
        <v>1</v>
      </c>
      <c r="AI530" s="8"/>
      <c r="AJ530" s="8">
        <v>2415</v>
      </c>
      <c r="AK530" s="8"/>
      <c r="AL530" s="8"/>
    </row>
    <row r="531" spans="1:38" ht="15.75" x14ac:dyDescent="0.25">
      <c r="A531" s="59"/>
      <c r="B531" s="50"/>
      <c r="C531" s="50"/>
      <c r="D531" s="51"/>
      <c r="E531" s="7"/>
      <c r="F531" s="8"/>
      <c r="G531" s="8"/>
      <c r="H531" s="8"/>
      <c r="I531" s="8"/>
      <c r="J531" s="8"/>
      <c r="K531" s="8">
        <v>1900.08</v>
      </c>
      <c r="L531" s="8">
        <v>192183</v>
      </c>
      <c r="M531" s="8"/>
      <c r="N531" s="8"/>
      <c r="O531" s="8"/>
      <c r="P531" s="8"/>
      <c r="Q531" s="8"/>
      <c r="R531" s="8">
        <v>884</v>
      </c>
      <c r="S531" s="8"/>
      <c r="T531" s="8">
        <v>6001</v>
      </c>
      <c r="U531" s="8"/>
      <c r="V531" s="8"/>
      <c r="W531" s="8"/>
      <c r="X531" s="8"/>
      <c r="Y531" s="8"/>
      <c r="Z531" s="8">
        <f>1553.81*Z530</f>
        <v>0</v>
      </c>
      <c r="AA531" s="8">
        <f>1553.81*AA530</f>
        <v>0</v>
      </c>
      <c r="AB531" s="8">
        <f>2039.2*AB530</f>
        <v>0</v>
      </c>
      <c r="AC531" s="8">
        <f>1929.63*AC530</f>
        <v>0</v>
      </c>
      <c r="AD531" s="8">
        <f>3126.25*AD530</f>
        <v>0</v>
      </c>
      <c r="AE531" s="8">
        <f>1261.2*AE530</f>
        <v>5044.8</v>
      </c>
      <c r="AF531" s="8">
        <f>133.5*AF530</f>
        <v>0</v>
      </c>
      <c r="AG531" s="8">
        <f>574.7*AG530</f>
        <v>574.70000000000005</v>
      </c>
      <c r="AH531" s="8">
        <f>1479*AH530</f>
        <v>1479</v>
      </c>
      <c r="AI531" s="8"/>
      <c r="AJ531" s="8">
        <v>48303</v>
      </c>
      <c r="AK531" s="8">
        <v>6000</v>
      </c>
      <c r="AL531" s="8">
        <f>SUM(E531:AK531)</f>
        <v>262369.57999999996</v>
      </c>
    </row>
    <row r="532" spans="1:38" ht="15.75" x14ac:dyDescent="0.25">
      <c r="A532" s="58">
        <v>265</v>
      </c>
      <c r="B532" s="48" t="s">
        <v>333</v>
      </c>
      <c r="C532" s="48"/>
      <c r="D532" s="49"/>
      <c r="E532" s="7"/>
      <c r="F532" s="11"/>
      <c r="G532" s="8"/>
      <c r="H532" s="8"/>
      <c r="I532" s="8"/>
      <c r="J532" s="8"/>
      <c r="K532" s="8"/>
      <c r="L532" s="8" t="s">
        <v>42</v>
      </c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>
        <v>7</v>
      </c>
      <c r="AF532" s="8"/>
      <c r="AG532" s="8">
        <v>7</v>
      </c>
      <c r="AH532" s="8">
        <v>2</v>
      </c>
      <c r="AI532" s="8"/>
      <c r="AJ532" s="8"/>
      <c r="AK532" s="8"/>
      <c r="AL532" s="8"/>
    </row>
    <row r="533" spans="1:38" ht="15.75" x14ac:dyDescent="0.25">
      <c r="A533" s="59"/>
      <c r="B533" s="50"/>
      <c r="C533" s="50"/>
      <c r="D533" s="51"/>
      <c r="E533" s="7"/>
      <c r="F533" s="8"/>
      <c r="G533" s="8"/>
      <c r="H533" s="8"/>
      <c r="I533" s="8"/>
      <c r="J533" s="8"/>
      <c r="K533" s="8"/>
      <c r="L533" s="32">
        <v>130848</v>
      </c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>
        <f>1553.81*Z532</f>
        <v>0</v>
      </c>
      <c r="AA533" s="8">
        <f>1553.81*AA532</f>
        <v>0</v>
      </c>
      <c r="AB533" s="8">
        <f>2039.2*AB532</f>
        <v>0</v>
      </c>
      <c r="AC533" s="8">
        <f>1929.63*AC532</f>
        <v>0</v>
      </c>
      <c r="AD533" s="8">
        <f>3126.25*AD532</f>
        <v>0</v>
      </c>
      <c r="AE533" s="8">
        <f>1261.2*AE532</f>
        <v>8828.4</v>
      </c>
      <c r="AF533" s="8">
        <f>133.5*AF532</f>
        <v>0</v>
      </c>
      <c r="AG533" s="8">
        <f>574.7*AG532</f>
        <v>4022.9000000000005</v>
      </c>
      <c r="AH533" s="8">
        <f>1479*AH532</f>
        <v>2958</v>
      </c>
      <c r="AI533" s="8"/>
      <c r="AJ533" s="8"/>
      <c r="AK533" s="8">
        <v>12000</v>
      </c>
      <c r="AL533" s="8">
        <f>SUM(E533:AK533)</f>
        <v>158657.29999999999</v>
      </c>
    </row>
    <row r="534" spans="1:38" ht="15.75" x14ac:dyDescent="0.25">
      <c r="A534" s="60">
        <v>266</v>
      </c>
      <c r="B534" s="48" t="s">
        <v>334</v>
      </c>
      <c r="C534" s="48"/>
      <c r="D534" s="49"/>
      <c r="E534" s="7"/>
      <c r="F534" s="11"/>
      <c r="G534" s="8"/>
      <c r="H534" s="8"/>
      <c r="I534" s="8"/>
      <c r="J534" s="8"/>
      <c r="K534" s="8">
        <v>16</v>
      </c>
      <c r="L534" s="8"/>
      <c r="M534" s="8"/>
      <c r="N534" s="8">
        <v>2.5</v>
      </c>
      <c r="O534" s="8">
        <v>2</v>
      </c>
      <c r="P534" s="8"/>
      <c r="Q534" s="8">
        <v>1</v>
      </c>
      <c r="R534" s="8">
        <v>2</v>
      </c>
      <c r="S534" s="8"/>
      <c r="T534" s="8">
        <v>5</v>
      </c>
      <c r="U534" s="8"/>
      <c r="V534" s="8"/>
      <c r="W534" s="8"/>
      <c r="X534" s="8"/>
      <c r="Y534" s="8"/>
      <c r="Z534" s="8">
        <v>3</v>
      </c>
      <c r="AA534" s="8"/>
      <c r="AB534" s="8">
        <v>4</v>
      </c>
      <c r="AC534" s="8"/>
      <c r="AD534" s="8">
        <v>3</v>
      </c>
      <c r="AE534" s="8">
        <v>9</v>
      </c>
      <c r="AF534" s="8">
        <v>20</v>
      </c>
      <c r="AG534" s="8">
        <v>26</v>
      </c>
      <c r="AH534" s="8">
        <v>2</v>
      </c>
      <c r="AI534" s="8"/>
      <c r="AJ534" s="8"/>
      <c r="AK534" s="8"/>
      <c r="AL534" s="8"/>
    </row>
    <row r="535" spans="1:38" ht="15.75" x14ac:dyDescent="0.25">
      <c r="A535" s="60"/>
      <c r="B535" s="50"/>
      <c r="C535" s="50"/>
      <c r="D535" s="51"/>
      <c r="E535" s="7"/>
      <c r="F535" s="8"/>
      <c r="G535" s="8"/>
      <c r="H535" s="8"/>
      <c r="I535" s="8"/>
      <c r="J535" s="8"/>
      <c r="K535" s="8">
        <v>1688.96</v>
      </c>
      <c r="L535" s="8"/>
      <c r="M535" s="8"/>
      <c r="N535" s="8">
        <v>982.5</v>
      </c>
      <c r="O535" s="8">
        <v>785.76</v>
      </c>
      <c r="P535" s="8"/>
      <c r="Q535" s="8">
        <v>87.55</v>
      </c>
      <c r="R535" s="8">
        <v>884</v>
      </c>
      <c r="S535" s="8"/>
      <c r="T535" s="8">
        <v>2210</v>
      </c>
      <c r="U535" s="8"/>
      <c r="V535" s="8"/>
      <c r="W535" s="8"/>
      <c r="X535" s="8"/>
      <c r="Y535" s="8"/>
      <c r="Z535" s="8">
        <f>1553.81*Z534</f>
        <v>4661.43</v>
      </c>
      <c r="AA535" s="8">
        <f>1553.81*AA534</f>
        <v>0</v>
      </c>
      <c r="AB535" s="8">
        <f>2039.2*AB534</f>
        <v>8156.8</v>
      </c>
      <c r="AC535" s="8">
        <f>1929.63*AC534</f>
        <v>0</v>
      </c>
      <c r="AD535" s="8">
        <f>3126.25*AD534</f>
        <v>9378.75</v>
      </c>
      <c r="AE535" s="8">
        <f>1261.2*AE534</f>
        <v>11350.800000000001</v>
      </c>
      <c r="AF535" s="8">
        <f>133.5*AF534</f>
        <v>2670</v>
      </c>
      <c r="AG535" s="8">
        <f>574.7*AG534</f>
        <v>14942.2</v>
      </c>
      <c r="AH535" s="8">
        <f>1479*AH534</f>
        <v>2958</v>
      </c>
      <c r="AI535" s="8"/>
      <c r="AJ535" s="8"/>
      <c r="AK535" s="8">
        <v>27000</v>
      </c>
      <c r="AL535" s="8">
        <f>SUM(E535:AK535)</f>
        <v>87756.75</v>
      </c>
    </row>
    <row r="536" spans="1:38" ht="15.75" x14ac:dyDescent="0.25">
      <c r="A536" s="58">
        <v>267</v>
      </c>
      <c r="B536" s="48" t="s">
        <v>335</v>
      </c>
      <c r="C536" s="48"/>
      <c r="D536" s="49"/>
      <c r="E536" s="7"/>
      <c r="F536" s="11"/>
      <c r="G536" s="8"/>
      <c r="H536" s="8"/>
      <c r="I536" s="8"/>
      <c r="J536" s="8"/>
      <c r="K536" s="8"/>
      <c r="L536" s="8"/>
      <c r="M536" s="8"/>
      <c r="N536" s="8"/>
      <c r="O536" s="8">
        <v>1</v>
      </c>
      <c r="P536" s="8"/>
      <c r="Q536" s="8"/>
      <c r="R536" s="8">
        <v>1</v>
      </c>
      <c r="S536" s="8"/>
      <c r="T536" s="8">
        <v>1</v>
      </c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>
        <v>3</v>
      </c>
      <c r="AH536" s="8">
        <v>2</v>
      </c>
      <c r="AI536" s="8"/>
      <c r="AJ536" s="33">
        <v>942</v>
      </c>
      <c r="AK536" s="8"/>
      <c r="AL536" s="8"/>
    </row>
    <row r="537" spans="1:38" ht="15.75" x14ac:dyDescent="0.25">
      <c r="A537" s="59"/>
      <c r="B537" s="50"/>
      <c r="C537" s="50"/>
      <c r="D537" s="51"/>
      <c r="E537" s="7"/>
      <c r="F537" s="8"/>
      <c r="G537" s="8"/>
      <c r="H537" s="8"/>
      <c r="I537" s="8"/>
      <c r="J537" s="8"/>
      <c r="K537" s="8"/>
      <c r="L537" s="8"/>
      <c r="M537" s="8"/>
      <c r="N537" s="8"/>
      <c r="O537" s="8">
        <v>39.880000000000003</v>
      </c>
      <c r="P537" s="8"/>
      <c r="Q537" s="8"/>
      <c r="R537" s="8">
        <v>442</v>
      </c>
      <c r="S537" s="8"/>
      <c r="T537" s="8">
        <v>6001</v>
      </c>
      <c r="U537" s="8"/>
      <c r="V537" s="8"/>
      <c r="W537" s="8"/>
      <c r="X537" s="8"/>
      <c r="Y537" s="8"/>
      <c r="Z537" s="8">
        <f>1553.81*Z536</f>
        <v>0</v>
      </c>
      <c r="AA537" s="8">
        <f>1553.81*AA536</f>
        <v>0</v>
      </c>
      <c r="AB537" s="8">
        <f>2039.2*AB536</f>
        <v>0</v>
      </c>
      <c r="AC537" s="8">
        <f>1929.63*AC536</f>
        <v>0</v>
      </c>
      <c r="AD537" s="8">
        <f>3126.25*AD536</f>
        <v>0</v>
      </c>
      <c r="AE537" s="8">
        <f>1261.2*AE536</f>
        <v>0</v>
      </c>
      <c r="AF537" s="8">
        <f>133.5*AF536</f>
        <v>0</v>
      </c>
      <c r="AG537" s="8">
        <f>574.7*AG536</f>
        <v>1724.1000000000001</v>
      </c>
      <c r="AH537" s="8">
        <f>1479*AH536</f>
        <v>2958</v>
      </c>
      <c r="AI537" s="8"/>
      <c r="AJ537" s="8">
        <v>18846</v>
      </c>
      <c r="AK537" s="8">
        <v>10000</v>
      </c>
      <c r="AL537" s="8">
        <f>SUM(E537:AK537)</f>
        <v>40010.979999999996</v>
      </c>
    </row>
    <row r="538" spans="1:38" ht="15.75" x14ac:dyDescent="0.25">
      <c r="A538" s="58">
        <v>268</v>
      </c>
      <c r="B538" s="48" t="s">
        <v>336</v>
      </c>
      <c r="C538" s="48"/>
      <c r="D538" s="49"/>
      <c r="E538" s="7"/>
      <c r="F538" s="11"/>
      <c r="G538" s="8"/>
      <c r="H538" s="8"/>
      <c r="I538" s="8"/>
      <c r="J538" s="8"/>
      <c r="K538" s="8"/>
      <c r="L538" s="8"/>
      <c r="M538" s="8"/>
      <c r="N538" s="8">
        <v>6</v>
      </c>
      <c r="O538" s="8"/>
      <c r="P538" s="8"/>
      <c r="Q538" s="8"/>
      <c r="R538" s="8"/>
      <c r="S538" s="8"/>
      <c r="T538" s="8">
        <v>2</v>
      </c>
      <c r="U538" s="8"/>
      <c r="V538" s="8"/>
      <c r="W538" s="8"/>
      <c r="X538" s="8"/>
      <c r="Y538" s="8"/>
      <c r="Z538" s="8">
        <v>3</v>
      </c>
      <c r="AA538" s="8"/>
      <c r="AB538" s="8">
        <v>2</v>
      </c>
      <c r="AC538" s="8"/>
      <c r="AD538" s="8"/>
      <c r="AE538" s="8">
        <f>3+6+2</f>
        <v>11</v>
      </c>
      <c r="AF538" s="8">
        <v>5</v>
      </c>
      <c r="AG538" s="8">
        <v>10</v>
      </c>
      <c r="AH538" s="8">
        <v>3</v>
      </c>
      <c r="AI538" s="8"/>
      <c r="AJ538" s="8">
        <v>863</v>
      </c>
      <c r="AK538" s="8"/>
      <c r="AL538" s="8"/>
    </row>
    <row r="539" spans="1:38" ht="15.75" x14ac:dyDescent="0.25">
      <c r="A539" s="59"/>
      <c r="B539" s="50"/>
      <c r="C539" s="50"/>
      <c r="D539" s="51"/>
      <c r="E539" s="7"/>
      <c r="F539" s="8"/>
      <c r="G539" s="8"/>
      <c r="H539" s="8"/>
      <c r="I539" s="8"/>
      <c r="J539" s="8"/>
      <c r="K539" s="8"/>
      <c r="L539" s="8"/>
      <c r="M539" s="8"/>
      <c r="N539" s="8">
        <v>2358</v>
      </c>
      <c r="O539" s="8"/>
      <c r="P539" s="8"/>
      <c r="Q539" s="8"/>
      <c r="R539" s="8"/>
      <c r="S539" s="8"/>
      <c r="T539" s="8">
        <v>12002</v>
      </c>
      <c r="U539" s="8"/>
      <c r="V539" s="8"/>
      <c r="W539" s="8"/>
      <c r="X539" s="8"/>
      <c r="Y539" s="8"/>
      <c r="Z539" s="8">
        <f>1553.81*Z538</f>
        <v>4661.43</v>
      </c>
      <c r="AA539" s="8">
        <f>1553.81*AA538</f>
        <v>0</v>
      </c>
      <c r="AB539" s="8">
        <f>2039.2*AB538</f>
        <v>4078.4</v>
      </c>
      <c r="AC539" s="8">
        <f>1929.63*AC538</f>
        <v>0</v>
      </c>
      <c r="AD539" s="8">
        <f>3126.25*AD538</f>
        <v>0</v>
      </c>
      <c r="AE539" s="8">
        <f>1261.2*AE538</f>
        <v>13873.2</v>
      </c>
      <c r="AF539" s="8">
        <f>133.5*AF538</f>
        <v>667.5</v>
      </c>
      <c r="AG539" s="8">
        <f>574.7*AG538</f>
        <v>5747</v>
      </c>
      <c r="AH539" s="8">
        <f>1479*AH538</f>
        <v>4437</v>
      </c>
      <c r="AI539" s="8"/>
      <c r="AJ539" s="8">
        <v>17253</v>
      </c>
      <c r="AK539" s="8">
        <v>17100</v>
      </c>
      <c r="AL539" s="8">
        <f>SUM(E539:AK539)</f>
        <v>82177.53</v>
      </c>
    </row>
    <row r="540" spans="1:38" ht="15.75" x14ac:dyDescent="0.25">
      <c r="A540" s="60">
        <v>269</v>
      </c>
      <c r="B540" s="48" t="s">
        <v>337</v>
      </c>
      <c r="C540" s="48"/>
      <c r="D540" s="49"/>
      <c r="E540" s="7"/>
      <c r="F540" s="11"/>
      <c r="G540" s="8"/>
      <c r="H540" s="8"/>
      <c r="I540" s="8"/>
      <c r="J540" s="8"/>
      <c r="K540" s="8">
        <v>17.399999999999999</v>
      </c>
      <c r="L540" s="8"/>
      <c r="M540" s="8"/>
      <c r="N540" s="8">
        <v>2.7</v>
      </c>
      <c r="O540" s="8"/>
      <c r="P540" s="8"/>
      <c r="Q540" s="8">
        <v>0.5</v>
      </c>
      <c r="R540" s="8">
        <v>2</v>
      </c>
      <c r="S540" s="8"/>
      <c r="T540" s="8"/>
      <c r="U540" s="8"/>
      <c r="V540" s="8">
        <v>2.7</v>
      </c>
      <c r="W540" s="8"/>
      <c r="X540" s="8"/>
      <c r="Y540" s="8">
        <v>10.5</v>
      </c>
      <c r="Z540" s="8">
        <v>4</v>
      </c>
      <c r="AA540" s="8"/>
      <c r="AB540" s="8">
        <v>15</v>
      </c>
      <c r="AC540" s="8">
        <v>10</v>
      </c>
      <c r="AD540" s="8">
        <v>8</v>
      </c>
      <c r="AE540" s="8"/>
      <c r="AF540" s="8">
        <v>30</v>
      </c>
      <c r="AG540" s="8">
        <v>30</v>
      </c>
      <c r="AH540" s="8">
        <v>6</v>
      </c>
      <c r="AI540" s="8"/>
      <c r="AJ540" s="8"/>
      <c r="AK540" s="8"/>
      <c r="AL540" s="8"/>
    </row>
    <row r="541" spans="1:38" ht="15.75" x14ac:dyDescent="0.25">
      <c r="A541" s="60"/>
      <c r="B541" s="50"/>
      <c r="C541" s="50"/>
      <c r="D541" s="51"/>
      <c r="E541" s="7"/>
      <c r="F541" s="8"/>
      <c r="G541" s="8"/>
      <c r="H541" s="8"/>
      <c r="I541" s="8"/>
      <c r="J541" s="8"/>
      <c r="K541" s="23">
        <v>1836.7439999999999</v>
      </c>
      <c r="L541" s="8"/>
      <c r="M541" s="8"/>
      <c r="N541" s="8">
        <v>1061.0999999999999</v>
      </c>
      <c r="O541" s="8"/>
      <c r="P541" s="8"/>
      <c r="Q541" s="8">
        <v>43.774999999999999</v>
      </c>
      <c r="R541" s="8">
        <v>884</v>
      </c>
      <c r="S541" s="8"/>
      <c r="T541" s="8"/>
      <c r="U541" s="8"/>
      <c r="V541" s="8">
        <v>2068.1999999999998</v>
      </c>
      <c r="W541" s="8"/>
      <c r="X541" s="8"/>
      <c r="Y541" s="8"/>
      <c r="Z541" s="8">
        <f>1553.81*Z540</f>
        <v>6215.24</v>
      </c>
      <c r="AA541" s="8">
        <f>1553.81*AA540</f>
        <v>0</v>
      </c>
      <c r="AB541" s="8">
        <f>2039.2*AB540</f>
        <v>30588</v>
      </c>
      <c r="AC541" s="8">
        <f>1929.63*AC540</f>
        <v>19296.300000000003</v>
      </c>
      <c r="AD541" s="8">
        <f>3126.25*AD540</f>
        <v>25010</v>
      </c>
      <c r="AE541" s="8">
        <f>1261.2*AE540</f>
        <v>0</v>
      </c>
      <c r="AF541" s="8">
        <f>133.5*AF540</f>
        <v>4005</v>
      </c>
      <c r="AG541" s="8">
        <f>574.7*AG540</f>
        <v>17241</v>
      </c>
      <c r="AH541" s="8">
        <f>1479*AH540</f>
        <v>8874</v>
      </c>
      <c r="AI541" s="8"/>
      <c r="AJ541" s="8"/>
      <c r="AK541" s="8">
        <v>66000</v>
      </c>
      <c r="AL541" s="8">
        <f>SUM(E541:AK541)</f>
        <v>183123.359</v>
      </c>
    </row>
    <row r="542" spans="1:38" ht="15.75" x14ac:dyDescent="0.25">
      <c r="A542" s="58">
        <v>270</v>
      </c>
      <c r="B542" s="48" t="s">
        <v>338</v>
      </c>
      <c r="C542" s="48"/>
      <c r="D542" s="49"/>
      <c r="E542" s="7"/>
      <c r="F542" s="11"/>
      <c r="G542" s="8"/>
      <c r="H542" s="8"/>
      <c r="I542" s="8"/>
      <c r="J542" s="8"/>
      <c r="K542" s="8">
        <v>17.7</v>
      </c>
      <c r="L542" s="8"/>
      <c r="M542" s="8"/>
      <c r="N542" s="8"/>
      <c r="O542" s="8"/>
      <c r="P542" s="8"/>
      <c r="Q542" s="8">
        <v>0.5</v>
      </c>
      <c r="R542" s="8"/>
      <c r="S542" s="8"/>
      <c r="T542" s="8"/>
      <c r="U542" s="8"/>
      <c r="V542" s="8"/>
      <c r="W542" s="8"/>
      <c r="X542" s="8"/>
      <c r="Y542" s="8"/>
      <c r="Z542" s="8">
        <v>2</v>
      </c>
      <c r="AA542" s="8">
        <v>4</v>
      </c>
      <c r="AB542" s="8">
        <v>3</v>
      </c>
      <c r="AC542" s="8"/>
      <c r="AD542" s="8"/>
      <c r="AE542" s="8"/>
      <c r="AF542" s="8">
        <v>10</v>
      </c>
      <c r="AG542" s="8">
        <v>7</v>
      </c>
      <c r="AH542" s="8">
        <v>2</v>
      </c>
      <c r="AI542" s="8"/>
      <c r="AJ542" s="8"/>
      <c r="AK542" s="8"/>
      <c r="AL542" s="8"/>
    </row>
    <row r="543" spans="1:38" ht="15.75" x14ac:dyDescent="0.25">
      <c r="A543" s="59"/>
      <c r="B543" s="50"/>
      <c r="C543" s="50"/>
      <c r="D543" s="51"/>
      <c r="E543" s="7"/>
      <c r="F543" s="8"/>
      <c r="G543" s="8"/>
      <c r="H543" s="8"/>
      <c r="I543" s="8"/>
      <c r="J543" s="8"/>
      <c r="K543" s="23">
        <v>1868.412</v>
      </c>
      <c r="L543" s="8"/>
      <c r="M543" s="8"/>
      <c r="N543" s="8"/>
      <c r="O543" s="8"/>
      <c r="P543" s="8"/>
      <c r="Q543" s="8">
        <v>43.774999999999999</v>
      </c>
      <c r="R543" s="8"/>
      <c r="S543" s="8"/>
      <c r="T543" s="8"/>
      <c r="U543" s="8"/>
      <c r="V543" s="8"/>
      <c r="W543" s="8"/>
      <c r="X543" s="8"/>
      <c r="Y543" s="8"/>
      <c r="Z543" s="8">
        <f>1553.81*Z542</f>
        <v>3107.62</v>
      </c>
      <c r="AA543" s="8">
        <f>1553.81*AA542</f>
        <v>6215.24</v>
      </c>
      <c r="AB543" s="8">
        <f>2039.2*AB542</f>
        <v>6117.6</v>
      </c>
      <c r="AC543" s="8">
        <f>1929.63*AC542</f>
        <v>0</v>
      </c>
      <c r="AD543" s="8">
        <f>3126.25*AD542</f>
        <v>0</v>
      </c>
      <c r="AE543" s="8">
        <f>1261.2*AE542</f>
        <v>0</v>
      </c>
      <c r="AF543" s="8">
        <f>133.5*AF542</f>
        <v>1335</v>
      </c>
      <c r="AG543" s="8">
        <f>574.7*AG542</f>
        <v>4022.9000000000005</v>
      </c>
      <c r="AH543" s="8">
        <f>1479*AH542</f>
        <v>2958</v>
      </c>
      <c r="AI543" s="8"/>
      <c r="AJ543" s="8"/>
      <c r="AK543" s="8">
        <v>19000</v>
      </c>
      <c r="AL543" s="8">
        <f>SUM(E543:AK543)</f>
        <v>44668.546999999999</v>
      </c>
    </row>
    <row r="544" spans="1:38" ht="15.75" x14ac:dyDescent="0.25">
      <c r="A544" s="58">
        <v>271</v>
      </c>
      <c r="B544" s="48" t="s">
        <v>339</v>
      </c>
      <c r="C544" s="48"/>
      <c r="D544" s="49"/>
      <c r="E544" s="7">
        <v>11</v>
      </c>
      <c r="F544" s="11"/>
      <c r="G544" s="8"/>
      <c r="H544" s="8"/>
      <c r="I544" s="8"/>
      <c r="J544" s="8"/>
      <c r="K544" s="8">
        <v>15</v>
      </c>
      <c r="L544" s="8"/>
      <c r="M544" s="8"/>
      <c r="N544" s="8"/>
      <c r="O544" s="8"/>
      <c r="P544" s="8"/>
      <c r="Q544" s="8">
        <v>0.5</v>
      </c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>
        <v>2</v>
      </c>
      <c r="AC544" s="8"/>
      <c r="AD544" s="8">
        <v>2</v>
      </c>
      <c r="AE544" s="8">
        <v>9</v>
      </c>
      <c r="AF544" s="8"/>
      <c r="AG544" s="8">
        <v>5</v>
      </c>
      <c r="AH544" s="8">
        <v>1</v>
      </c>
      <c r="AI544" s="8"/>
      <c r="AJ544" s="8">
        <v>1573</v>
      </c>
      <c r="AK544" s="8"/>
      <c r="AL544" s="8"/>
    </row>
    <row r="545" spans="1:38" ht="15.75" x14ac:dyDescent="0.25">
      <c r="A545" s="59"/>
      <c r="B545" s="50"/>
      <c r="C545" s="50"/>
      <c r="D545" s="51"/>
      <c r="E545" s="7">
        <v>4653.6000000000004</v>
      </c>
      <c r="F545" s="8"/>
      <c r="G545" s="8"/>
      <c r="H545" s="8"/>
      <c r="I545" s="8"/>
      <c r="J545" s="8"/>
      <c r="K545" s="8">
        <v>1583.4</v>
      </c>
      <c r="L545" s="8"/>
      <c r="M545" s="8"/>
      <c r="N545" s="8"/>
      <c r="O545" s="8"/>
      <c r="P545" s="8"/>
      <c r="Q545" s="8">
        <v>43.774999999999999</v>
      </c>
      <c r="R545" s="8"/>
      <c r="S545" s="8"/>
      <c r="T545" s="8"/>
      <c r="U545" s="8"/>
      <c r="V545" s="8"/>
      <c r="W545" s="8"/>
      <c r="X545" s="8"/>
      <c r="Y545" s="8"/>
      <c r="Z545" s="8">
        <f>1553.81*Z544</f>
        <v>0</v>
      </c>
      <c r="AA545" s="8">
        <f>1553.81*AA544</f>
        <v>0</v>
      </c>
      <c r="AB545" s="8">
        <f>2039.2*AB544</f>
        <v>4078.4</v>
      </c>
      <c r="AC545" s="8">
        <f>1929.63*AC544</f>
        <v>0</v>
      </c>
      <c r="AD545" s="8">
        <f>3126.25*AD544</f>
        <v>6252.5</v>
      </c>
      <c r="AE545" s="8">
        <f>1261.2*AE544</f>
        <v>11350.800000000001</v>
      </c>
      <c r="AF545" s="8">
        <f>133.5*AF544</f>
        <v>0</v>
      </c>
      <c r="AG545" s="8">
        <f>574.7*AG544</f>
        <v>2873.5</v>
      </c>
      <c r="AH545" s="8">
        <f>1479*AH544</f>
        <v>1479</v>
      </c>
      <c r="AI545" s="8"/>
      <c r="AJ545" s="8">
        <v>31455</v>
      </c>
      <c r="AK545" s="8">
        <v>16500</v>
      </c>
      <c r="AL545" s="8">
        <f>SUM(E545:AK545)</f>
        <v>80269.975000000006</v>
      </c>
    </row>
    <row r="546" spans="1:38" ht="15.75" x14ac:dyDescent="0.25">
      <c r="A546" s="60">
        <v>272</v>
      </c>
      <c r="B546" s="48" t="s">
        <v>340</v>
      </c>
      <c r="C546" s="48"/>
      <c r="D546" s="49"/>
      <c r="E546" s="7"/>
      <c r="F546" s="11"/>
      <c r="G546" s="8"/>
      <c r="H546" s="8"/>
      <c r="I546" s="8"/>
      <c r="J546" s="8"/>
      <c r="K546" s="8"/>
      <c r="L546" s="8"/>
      <c r="M546" s="8"/>
      <c r="N546" s="8">
        <v>4</v>
      </c>
      <c r="O546" s="8"/>
      <c r="P546" s="8"/>
      <c r="Q546" s="8">
        <v>13.8</v>
      </c>
      <c r="R546" s="8">
        <v>1</v>
      </c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>
        <v>5</v>
      </c>
      <c r="AG546" s="8">
        <v>5</v>
      </c>
      <c r="AH546" s="8">
        <v>2</v>
      </c>
      <c r="AI546" s="8"/>
      <c r="AJ546" s="8"/>
      <c r="AK546" s="8"/>
      <c r="AL546" s="8"/>
    </row>
    <row r="547" spans="1:38" ht="15.75" x14ac:dyDescent="0.25">
      <c r="A547" s="60"/>
      <c r="B547" s="50"/>
      <c r="C547" s="50"/>
      <c r="D547" s="51"/>
      <c r="E547" s="7"/>
      <c r="F547" s="8"/>
      <c r="G547" s="8"/>
      <c r="H547" s="8"/>
      <c r="I547" s="8"/>
      <c r="J547" s="8"/>
      <c r="K547" s="8"/>
      <c r="L547" s="8"/>
      <c r="M547" s="8"/>
      <c r="N547" s="8">
        <v>1572</v>
      </c>
      <c r="O547" s="8"/>
      <c r="P547" s="8"/>
      <c r="Q547" s="8">
        <v>6941.4</v>
      </c>
      <c r="R547" s="8">
        <v>442</v>
      </c>
      <c r="S547" s="8"/>
      <c r="T547" s="8"/>
      <c r="U547" s="8"/>
      <c r="V547" s="8"/>
      <c r="W547" s="8"/>
      <c r="X547" s="8"/>
      <c r="Y547" s="8"/>
      <c r="Z547" s="8">
        <f>1553.81*Z546</f>
        <v>0</v>
      </c>
      <c r="AA547" s="8">
        <f>1553.81*AA546</f>
        <v>0</v>
      </c>
      <c r="AB547" s="8">
        <f>2039.2*AB546</f>
        <v>0</v>
      </c>
      <c r="AC547" s="8">
        <f>1929.63*AC546</f>
        <v>0</v>
      </c>
      <c r="AD547" s="8">
        <f>3126.25*AD546</f>
        <v>0</v>
      </c>
      <c r="AE547" s="8">
        <f>1261.2*AE546</f>
        <v>0</v>
      </c>
      <c r="AF547" s="8">
        <f>133.5*AF546</f>
        <v>667.5</v>
      </c>
      <c r="AG547" s="8">
        <f>574.7*AG546</f>
        <v>2873.5</v>
      </c>
      <c r="AH547" s="8">
        <f>1479*AH546</f>
        <v>2958</v>
      </c>
      <c r="AI547" s="8"/>
      <c r="AJ547" s="8"/>
      <c r="AK547" s="8">
        <v>13000</v>
      </c>
      <c r="AL547" s="8">
        <f>SUM(E547:AK547)</f>
        <v>28454.400000000001</v>
      </c>
    </row>
    <row r="548" spans="1:38" ht="15.75" x14ac:dyDescent="0.25">
      <c r="A548" s="58">
        <v>273</v>
      </c>
      <c r="B548" s="48" t="s">
        <v>341</v>
      </c>
      <c r="C548" s="48"/>
      <c r="D548" s="49"/>
      <c r="E548" s="7"/>
      <c r="F548" s="11"/>
      <c r="G548" s="8"/>
      <c r="H548" s="8"/>
      <c r="I548" s="8"/>
      <c r="J548" s="8"/>
      <c r="K548" s="8"/>
      <c r="L548" s="32" t="s">
        <v>42</v>
      </c>
      <c r="M548" s="8"/>
      <c r="N548" s="8">
        <v>3.75</v>
      </c>
      <c r="O548" s="8"/>
      <c r="P548" s="8"/>
      <c r="Q548" s="8"/>
      <c r="R548" s="8"/>
      <c r="S548" s="8"/>
      <c r="T548" s="8"/>
      <c r="U548" s="8">
        <v>1.3</v>
      </c>
      <c r="V548" s="8"/>
      <c r="W548" s="8"/>
      <c r="X548" s="8"/>
      <c r="Y548" s="8"/>
      <c r="Z548" s="8"/>
      <c r="AA548" s="8"/>
      <c r="AB548" s="8">
        <v>6</v>
      </c>
      <c r="AC548" s="8">
        <v>2</v>
      </c>
      <c r="AD548" s="8"/>
      <c r="AE548" s="8"/>
      <c r="AF548" s="8">
        <v>10</v>
      </c>
      <c r="AG548" s="8">
        <v>17</v>
      </c>
      <c r="AH548" s="8">
        <v>2</v>
      </c>
      <c r="AI548" s="8"/>
      <c r="AJ548" s="8"/>
      <c r="AK548" s="8"/>
      <c r="AL548" s="8"/>
    </row>
    <row r="549" spans="1:38" ht="15.75" x14ac:dyDescent="0.25">
      <c r="A549" s="59"/>
      <c r="B549" s="50"/>
      <c r="C549" s="50"/>
      <c r="D549" s="51"/>
      <c r="E549" s="7"/>
      <c r="F549" s="8"/>
      <c r="G549" s="8"/>
      <c r="H549" s="8"/>
      <c r="I549" s="8"/>
      <c r="J549" s="8"/>
      <c r="K549" s="8"/>
      <c r="L549" s="8">
        <v>285984</v>
      </c>
      <c r="M549" s="8"/>
      <c r="N549" s="8">
        <v>1473.75</v>
      </c>
      <c r="O549" s="8"/>
      <c r="P549" s="8"/>
      <c r="Q549" s="8"/>
      <c r="R549" s="8"/>
      <c r="S549" s="8"/>
      <c r="T549" s="8"/>
      <c r="U549" s="8">
        <v>442.33800000000002</v>
      </c>
      <c r="V549" s="8"/>
      <c r="W549" s="8"/>
      <c r="X549" s="8"/>
      <c r="Y549" s="8"/>
      <c r="Z549" s="8">
        <f>1553.81*Z548</f>
        <v>0</v>
      </c>
      <c r="AA549" s="8">
        <f>1553.81*AA548</f>
        <v>0</v>
      </c>
      <c r="AB549" s="8">
        <f>2039.2*AB548</f>
        <v>12235.2</v>
      </c>
      <c r="AC549" s="8">
        <f>1929.63*AC548</f>
        <v>3859.26</v>
      </c>
      <c r="AD549" s="8">
        <f>3126.25*AD548</f>
        <v>0</v>
      </c>
      <c r="AE549" s="8">
        <f>1261.2*AE548</f>
        <v>0</v>
      </c>
      <c r="AF549" s="8">
        <f>133.5*AF548</f>
        <v>1335</v>
      </c>
      <c r="AG549" s="8">
        <f>574.7*AG548</f>
        <v>9769.9000000000015</v>
      </c>
      <c r="AH549" s="8">
        <f>1479*AH548</f>
        <v>2958</v>
      </c>
      <c r="AI549" s="8"/>
      <c r="AJ549" s="8"/>
      <c r="AK549" s="8">
        <v>27000</v>
      </c>
      <c r="AL549" s="8">
        <f>SUM(E549:AK549)</f>
        <v>345057.44800000003</v>
      </c>
    </row>
    <row r="550" spans="1:38" ht="15.75" x14ac:dyDescent="0.25">
      <c r="A550" s="58">
        <v>274</v>
      </c>
      <c r="B550" s="48" t="s">
        <v>342</v>
      </c>
      <c r="C550" s="48"/>
      <c r="D550" s="49"/>
      <c r="E550" s="7"/>
      <c r="F550" s="11"/>
      <c r="G550" s="8"/>
      <c r="H550" s="8"/>
      <c r="I550" s="8"/>
      <c r="J550" s="8"/>
      <c r="K550" s="8"/>
      <c r="L550" s="8"/>
      <c r="M550" s="8"/>
      <c r="N550" s="8">
        <v>5</v>
      </c>
      <c r="O550" s="8"/>
      <c r="P550" s="8"/>
      <c r="Q550" s="8"/>
      <c r="R550" s="8"/>
      <c r="S550" s="8"/>
      <c r="T550" s="8"/>
      <c r="U550" s="8"/>
      <c r="V550" s="8"/>
      <c r="W550" s="8">
        <v>1</v>
      </c>
      <c r="X550" s="8"/>
      <c r="Y550" s="8"/>
      <c r="Z550" s="8"/>
      <c r="AA550" s="8"/>
      <c r="AB550" s="8"/>
      <c r="AC550" s="8"/>
      <c r="AD550" s="8"/>
      <c r="AE550" s="8">
        <v>1</v>
      </c>
      <c r="AF550" s="8"/>
      <c r="AG550" s="8">
        <v>2</v>
      </c>
      <c r="AH550" s="8">
        <v>1</v>
      </c>
      <c r="AI550" s="8"/>
      <c r="AJ550" s="8">
        <v>471</v>
      </c>
      <c r="AK550" s="8"/>
      <c r="AL550" s="8"/>
    </row>
    <row r="551" spans="1:38" ht="15.75" x14ac:dyDescent="0.25">
      <c r="A551" s="59"/>
      <c r="B551" s="50"/>
      <c r="C551" s="50"/>
      <c r="D551" s="51"/>
      <c r="E551" s="7"/>
      <c r="F551" s="8"/>
      <c r="G551" s="8"/>
      <c r="H551" s="8"/>
      <c r="I551" s="8"/>
      <c r="J551" s="8"/>
      <c r="K551" s="8"/>
      <c r="L551" s="8"/>
      <c r="M551" s="8"/>
      <c r="N551" s="8">
        <v>1965</v>
      </c>
      <c r="O551" s="8"/>
      <c r="P551" s="8"/>
      <c r="Q551" s="8"/>
      <c r="R551" s="8"/>
      <c r="S551" s="8"/>
      <c r="T551" s="8"/>
      <c r="U551" s="8"/>
      <c r="V551" s="8"/>
      <c r="W551" s="8">
        <v>635</v>
      </c>
      <c r="X551" s="8"/>
      <c r="Y551" s="8"/>
      <c r="Z551" s="8">
        <f>1553.81*Z550</f>
        <v>0</v>
      </c>
      <c r="AA551" s="8">
        <f>1553.81*AA550</f>
        <v>0</v>
      </c>
      <c r="AB551" s="8">
        <f>2039.2*AB550</f>
        <v>0</v>
      </c>
      <c r="AC551" s="8">
        <f>1929.63*AC550</f>
        <v>0</v>
      </c>
      <c r="AD551" s="8">
        <f>3126.25*AD550</f>
        <v>0</v>
      </c>
      <c r="AE551" s="8">
        <f>1261.2*AE550</f>
        <v>1261.2</v>
      </c>
      <c r="AF551" s="8">
        <f>133.5*AF550</f>
        <v>0</v>
      </c>
      <c r="AG551" s="8">
        <f>574.7*AG550</f>
        <v>1149.4000000000001</v>
      </c>
      <c r="AH551" s="8">
        <f>1479*AH550</f>
        <v>1479</v>
      </c>
      <c r="AI551" s="8"/>
      <c r="AJ551" s="8">
        <v>14658</v>
      </c>
      <c r="AK551" s="8">
        <v>6000</v>
      </c>
      <c r="AL551" s="8">
        <f>SUM(E551:AK551)</f>
        <v>27147.599999999999</v>
      </c>
    </row>
    <row r="552" spans="1:38" ht="15.75" x14ac:dyDescent="0.25">
      <c r="A552" s="60">
        <v>275</v>
      </c>
      <c r="B552" s="48" t="s">
        <v>343</v>
      </c>
      <c r="C552" s="48"/>
      <c r="D552" s="49"/>
      <c r="E552" s="7">
        <v>10</v>
      </c>
      <c r="F552" s="11"/>
      <c r="G552" s="8"/>
      <c r="H552" s="8"/>
      <c r="I552" s="8"/>
      <c r="J552" s="8"/>
      <c r="K552" s="8">
        <v>17</v>
      </c>
      <c r="L552" s="8" t="s">
        <v>42</v>
      </c>
      <c r="M552" s="8"/>
      <c r="N552" s="8">
        <v>2.75</v>
      </c>
      <c r="O552" s="8"/>
      <c r="P552" s="8"/>
      <c r="Q552" s="8"/>
      <c r="R552" s="8"/>
      <c r="S552" s="8"/>
      <c r="T552" s="8">
        <v>1</v>
      </c>
      <c r="U552" s="8">
        <v>1</v>
      </c>
      <c r="V552" s="8"/>
      <c r="W552" s="8"/>
      <c r="X552" s="8"/>
      <c r="Y552" s="8">
        <v>0.2</v>
      </c>
      <c r="Z552" s="8"/>
      <c r="AA552" s="8"/>
      <c r="AB552" s="8"/>
      <c r="AC552" s="8"/>
      <c r="AD552" s="8"/>
      <c r="AE552" s="8"/>
      <c r="AF552" s="8">
        <v>5</v>
      </c>
      <c r="AG552" s="8">
        <v>9</v>
      </c>
      <c r="AH552" s="8">
        <v>1</v>
      </c>
      <c r="AI552" s="8"/>
      <c r="AJ552" s="8">
        <v>1438</v>
      </c>
      <c r="AK552" s="8"/>
      <c r="AL552" s="8"/>
    </row>
    <row r="553" spans="1:38" ht="15.75" x14ac:dyDescent="0.25">
      <c r="A553" s="60"/>
      <c r="B553" s="50"/>
      <c r="C553" s="50"/>
      <c r="D553" s="51"/>
      <c r="E553" s="7">
        <v>3460.8</v>
      </c>
      <c r="F553" s="8"/>
      <c r="G553" s="8"/>
      <c r="H553" s="8"/>
      <c r="I553" s="8"/>
      <c r="J553" s="8"/>
      <c r="K553" s="8">
        <v>1794.52</v>
      </c>
      <c r="L553" s="8">
        <v>88708</v>
      </c>
      <c r="M553" s="8"/>
      <c r="N553" s="8">
        <v>1080.75</v>
      </c>
      <c r="O553" s="8"/>
      <c r="P553" s="8"/>
      <c r="Q553" s="8"/>
      <c r="R553" s="8"/>
      <c r="S553" s="8"/>
      <c r="T553" s="8">
        <v>6001</v>
      </c>
      <c r="U553" s="8">
        <v>340.26</v>
      </c>
      <c r="V553" s="8"/>
      <c r="W553" s="8"/>
      <c r="X553" s="8"/>
      <c r="Y553" s="8">
        <v>191.8</v>
      </c>
      <c r="Z553" s="8">
        <f>1553.81*Z552</f>
        <v>0</v>
      </c>
      <c r="AA553" s="8">
        <f>1553.81*AA552</f>
        <v>0</v>
      </c>
      <c r="AB553" s="8">
        <f>2039.2*AB552</f>
        <v>0</v>
      </c>
      <c r="AC553" s="8">
        <f>1929.63*AC552</f>
        <v>0</v>
      </c>
      <c r="AD553" s="8">
        <f>3126.25*AD552</f>
        <v>0</v>
      </c>
      <c r="AE553" s="8">
        <f>1261.2*AE552</f>
        <v>0</v>
      </c>
      <c r="AF553" s="8">
        <f>133.5*AF552</f>
        <v>667.5</v>
      </c>
      <c r="AG553" s="8">
        <f>574.7*AG552</f>
        <v>5172.3</v>
      </c>
      <c r="AH553" s="8">
        <f>1479*AH552</f>
        <v>1479</v>
      </c>
      <c r="AI553" s="8"/>
      <c r="AJ553" s="8">
        <v>28755</v>
      </c>
      <c r="AK553" s="8">
        <v>17000</v>
      </c>
      <c r="AL553" s="8">
        <f>SUM(E553:AK553)</f>
        <v>154650.93</v>
      </c>
    </row>
    <row r="554" spans="1:38" ht="15.75" x14ac:dyDescent="0.25">
      <c r="A554" s="58">
        <v>276</v>
      </c>
      <c r="B554" s="48" t="s">
        <v>344</v>
      </c>
      <c r="C554" s="48"/>
      <c r="D554" s="49"/>
      <c r="E554" s="7">
        <v>10</v>
      </c>
      <c r="F554" s="11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>
        <v>5</v>
      </c>
      <c r="AF554" s="8"/>
      <c r="AG554" s="8">
        <v>2</v>
      </c>
      <c r="AH554" s="8">
        <v>1</v>
      </c>
      <c r="AI554" s="8"/>
      <c r="AJ554" s="8">
        <v>390</v>
      </c>
      <c r="AK554" s="8"/>
      <c r="AL554" s="8"/>
    </row>
    <row r="555" spans="1:38" ht="15.75" x14ac:dyDescent="0.25">
      <c r="A555" s="59"/>
      <c r="B555" s="50"/>
      <c r="C555" s="50"/>
      <c r="D555" s="51"/>
      <c r="E555" s="7">
        <v>5275.2</v>
      </c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>
        <f>1553.81*Z554</f>
        <v>0</v>
      </c>
      <c r="AA555" s="8">
        <f>1553.81*AA554</f>
        <v>0</v>
      </c>
      <c r="AB555" s="8">
        <f>2039.2*AB554</f>
        <v>0</v>
      </c>
      <c r="AC555" s="8">
        <f>1929.63*AC554</f>
        <v>0</v>
      </c>
      <c r="AD555" s="8">
        <f>3126.25*AD554</f>
        <v>0</v>
      </c>
      <c r="AE555" s="8">
        <f>1261.2*AE554</f>
        <v>6306</v>
      </c>
      <c r="AF555" s="8">
        <f>133.5*AF554</f>
        <v>0</v>
      </c>
      <c r="AG555" s="8">
        <f>574.7*AG554</f>
        <v>1149.4000000000001</v>
      </c>
      <c r="AH555" s="8">
        <f>1479*AH554</f>
        <v>1479</v>
      </c>
      <c r="AI555" s="8"/>
      <c r="AJ555" s="8">
        <v>7803</v>
      </c>
      <c r="AK555" s="8">
        <v>4000</v>
      </c>
      <c r="AL555" s="8">
        <f>SUM(E555:AK555)</f>
        <v>26012.6</v>
      </c>
    </row>
    <row r="556" spans="1:38" ht="15.75" x14ac:dyDescent="0.25">
      <c r="A556" s="58">
        <v>277</v>
      </c>
      <c r="B556" s="48" t="s">
        <v>345</v>
      </c>
      <c r="C556" s="48"/>
      <c r="D556" s="49"/>
      <c r="E556" s="7"/>
      <c r="F556" s="11"/>
      <c r="G556" s="8"/>
      <c r="H556" s="8"/>
      <c r="I556" s="8"/>
      <c r="J556" s="8"/>
      <c r="K556" s="8">
        <v>17.5</v>
      </c>
      <c r="L556" s="8"/>
      <c r="M556" s="8"/>
      <c r="N556" s="8">
        <v>2.75</v>
      </c>
      <c r="O556" s="8"/>
      <c r="P556" s="8"/>
      <c r="Q556" s="8">
        <v>0.6</v>
      </c>
      <c r="R556" s="8"/>
      <c r="S556" s="8"/>
      <c r="T556" s="8">
        <v>2</v>
      </c>
      <c r="U556" s="8">
        <v>1</v>
      </c>
      <c r="V556" s="8">
        <v>14</v>
      </c>
      <c r="W556" s="8"/>
      <c r="X556" s="8"/>
      <c r="Y556" s="8"/>
      <c r="Z556" s="8"/>
      <c r="AA556" s="8"/>
      <c r="AB556" s="8"/>
      <c r="AC556" s="8"/>
      <c r="AD556" s="8"/>
      <c r="AE556" s="8">
        <v>3</v>
      </c>
      <c r="AF556" s="8">
        <v>25</v>
      </c>
      <c r="AG556" s="8">
        <v>16</v>
      </c>
      <c r="AH556" s="8">
        <v>3</v>
      </c>
      <c r="AI556" s="8"/>
      <c r="AJ556" s="8"/>
      <c r="AK556" s="8"/>
      <c r="AL556" s="8"/>
    </row>
    <row r="557" spans="1:38" ht="15.75" x14ac:dyDescent="0.25">
      <c r="A557" s="59"/>
      <c r="B557" s="50"/>
      <c r="C557" s="50"/>
      <c r="D557" s="51"/>
      <c r="E557" s="7"/>
      <c r="F557" s="8"/>
      <c r="G557" s="8"/>
      <c r="H557" s="8"/>
      <c r="I557" s="8"/>
      <c r="J557" s="8"/>
      <c r="K557" s="8">
        <v>1847.3</v>
      </c>
      <c r="L557" s="8"/>
      <c r="M557" s="8"/>
      <c r="N557" s="8">
        <v>1080.75</v>
      </c>
      <c r="O557" s="8"/>
      <c r="P557" s="8"/>
      <c r="Q557" s="8">
        <v>52.53</v>
      </c>
      <c r="R557" s="8"/>
      <c r="S557" s="8"/>
      <c r="T557" s="8">
        <v>12002</v>
      </c>
      <c r="U557" s="8">
        <v>340.26</v>
      </c>
      <c r="V557" s="8">
        <v>10724</v>
      </c>
      <c r="W557" s="8"/>
      <c r="X557" s="8"/>
      <c r="Y557" s="8"/>
      <c r="Z557" s="8">
        <f>1553.81*Z556</f>
        <v>0</v>
      </c>
      <c r="AA557" s="8">
        <f>1553.81*AA556</f>
        <v>0</v>
      </c>
      <c r="AB557" s="8">
        <f>2039.2*AB556</f>
        <v>0</v>
      </c>
      <c r="AC557" s="8">
        <f>1929.63*AC556</f>
        <v>0</v>
      </c>
      <c r="AD557" s="8">
        <f>3126.25*AD556</f>
        <v>0</v>
      </c>
      <c r="AE557" s="8">
        <f>1261.2*AE556</f>
        <v>3783.6000000000004</v>
      </c>
      <c r="AF557" s="8">
        <f>133.5*AF556</f>
        <v>3337.5</v>
      </c>
      <c r="AG557" s="8">
        <f>574.7*AG556</f>
        <v>9195.2000000000007</v>
      </c>
      <c r="AH557" s="8">
        <f>1479*AH556</f>
        <v>4437</v>
      </c>
      <c r="AI557" s="8"/>
      <c r="AJ557" s="8"/>
      <c r="AK557" s="8">
        <v>25000</v>
      </c>
      <c r="AL557" s="8">
        <f>SUM(E557:AK557)</f>
        <v>71800.14</v>
      </c>
    </row>
    <row r="558" spans="1:38" ht="31.5" x14ac:dyDescent="0.25">
      <c r="A558" s="60">
        <v>278</v>
      </c>
      <c r="B558" s="48" t="s">
        <v>347</v>
      </c>
      <c r="C558" s="48"/>
      <c r="D558" s="49"/>
      <c r="E558" s="7">
        <v>21.2</v>
      </c>
      <c r="F558" s="11"/>
      <c r="G558" s="8"/>
      <c r="H558" s="8"/>
      <c r="I558" s="8"/>
      <c r="J558" s="8"/>
      <c r="K558" s="8">
        <v>17.5</v>
      </c>
      <c r="L558" s="32" t="s">
        <v>346</v>
      </c>
      <c r="M558" s="8"/>
      <c r="N558" s="8">
        <v>4.7</v>
      </c>
      <c r="O558" s="8"/>
      <c r="P558" s="8"/>
      <c r="Q558" s="8">
        <v>1</v>
      </c>
      <c r="R558" s="8">
        <v>4</v>
      </c>
      <c r="S558" s="8"/>
      <c r="T558" s="8">
        <v>6</v>
      </c>
      <c r="U558" s="8"/>
      <c r="V558" s="8"/>
      <c r="W558" s="8"/>
      <c r="X558" s="8"/>
      <c r="Y558" s="8">
        <v>1.2</v>
      </c>
      <c r="Z558" s="8"/>
      <c r="AA558" s="8"/>
      <c r="AB558" s="8">
        <v>25</v>
      </c>
      <c r="AC558" s="8"/>
      <c r="AD558" s="8"/>
      <c r="AE558" s="8"/>
      <c r="AF558" s="8">
        <v>20</v>
      </c>
      <c r="AG558" s="8">
        <v>19</v>
      </c>
      <c r="AH558" s="8">
        <v>3</v>
      </c>
      <c r="AI558" s="8"/>
      <c r="AJ558" s="8">
        <v>3707</v>
      </c>
      <c r="AK558" s="8"/>
      <c r="AL558" s="8"/>
    </row>
    <row r="559" spans="1:38" ht="15.75" x14ac:dyDescent="0.25">
      <c r="A559" s="60"/>
      <c r="B559" s="50"/>
      <c r="C559" s="50"/>
      <c r="D559" s="51"/>
      <c r="E559" s="7">
        <v>8836.7999999999993</v>
      </c>
      <c r="F559" s="8"/>
      <c r="G559" s="8"/>
      <c r="H559" s="8"/>
      <c r="I559" s="8"/>
      <c r="J559" s="8"/>
      <c r="K559" s="8">
        <v>1847.3</v>
      </c>
      <c r="L559" s="8">
        <v>581236</v>
      </c>
      <c r="M559" s="8"/>
      <c r="N559" s="8">
        <v>1847.1</v>
      </c>
      <c r="O559" s="8"/>
      <c r="P559" s="8"/>
      <c r="Q559" s="8">
        <v>87.55</v>
      </c>
      <c r="R559" s="8">
        <v>61632</v>
      </c>
      <c r="S559" s="8"/>
      <c r="T559" s="8">
        <v>36006</v>
      </c>
      <c r="U559" s="8"/>
      <c r="V559" s="8"/>
      <c r="W559" s="8"/>
      <c r="X559" s="8"/>
      <c r="Y559" s="8">
        <v>1150.8</v>
      </c>
      <c r="Z559" s="8">
        <f>1553.81*Z558</f>
        <v>0</v>
      </c>
      <c r="AA559" s="8">
        <f>1553.81*AA558</f>
        <v>0</v>
      </c>
      <c r="AB559" s="8">
        <f>2039.2*AB558</f>
        <v>50980</v>
      </c>
      <c r="AC559" s="8">
        <f>1929.63*AC558</f>
        <v>0</v>
      </c>
      <c r="AD559" s="8">
        <f>3126.25*AD558</f>
        <v>0</v>
      </c>
      <c r="AE559" s="8">
        <f>1261.2*AE558</f>
        <v>0</v>
      </c>
      <c r="AF559" s="8">
        <f>133.5*AF558</f>
        <v>2670</v>
      </c>
      <c r="AG559" s="8">
        <f>574.7*AG558</f>
        <v>10919.300000000001</v>
      </c>
      <c r="AH559" s="8">
        <f>1479*AH558</f>
        <v>4437</v>
      </c>
      <c r="AI559" s="8"/>
      <c r="AJ559" s="8">
        <v>74142</v>
      </c>
      <c r="AK559" s="8">
        <v>56000</v>
      </c>
      <c r="AL559" s="8">
        <f>SUM(E559:AK559)</f>
        <v>891791.85000000009</v>
      </c>
    </row>
    <row r="560" spans="1:38" ht="15.75" x14ac:dyDescent="0.25">
      <c r="A560" s="58">
        <v>279</v>
      </c>
      <c r="B560" s="48" t="s">
        <v>348</v>
      </c>
      <c r="C560" s="48"/>
      <c r="D560" s="49"/>
      <c r="E560" s="7"/>
      <c r="F560" s="11"/>
      <c r="G560" s="8"/>
      <c r="H560" s="8"/>
      <c r="I560" s="8"/>
      <c r="J560" s="8"/>
      <c r="K560" s="8">
        <v>18</v>
      </c>
      <c r="L560" s="34"/>
      <c r="M560" s="8"/>
      <c r="N560" s="8">
        <v>3.1</v>
      </c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>
        <v>4</v>
      </c>
      <c r="AE560" s="8"/>
      <c r="AF560" s="8">
        <v>10</v>
      </c>
      <c r="AG560" s="8">
        <v>12</v>
      </c>
      <c r="AH560" s="8">
        <v>3</v>
      </c>
      <c r="AI560" s="8"/>
      <c r="AJ560" s="8">
        <v>1081</v>
      </c>
      <c r="AK560" s="8"/>
      <c r="AL560" s="8"/>
    </row>
    <row r="561" spans="1:38" ht="15.75" x14ac:dyDescent="0.25">
      <c r="A561" s="59"/>
      <c r="B561" s="50"/>
      <c r="C561" s="50"/>
      <c r="D561" s="51"/>
      <c r="E561" s="7"/>
      <c r="F561" s="8"/>
      <c r="G561" s="8"/>
      <c r="H561" s="8"/>
      <c r="I561" s="8"/>
      <c r="J561" s="8"/>
      <c r="K561" s="8">
        <v>1900.08</v>
      </c>
      <c r="L561" s="8"/>
      <c r="M561" s="8"/>
      <c r="N561" s="8">
        <v>1218.3</v>
      </c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>
        <f>1553.81*Z560</f>
        <v>0</v>
      </c>
      <c r="AA561" s="8">
        <f>1553.81*AA560</f>
        <v>0</v>
      </c>
      <c r="AB561" s="8">
        <f>2039.2*AB560</f>
        <v>0</v>
      </c>
      <c r="AC561" s="8">
        <f>1929.63*AC560</f>
        <v>0</v>
      </c>
      <c r="AD561" s="8">
        <f>3126.25*AD560</f>
        <v>12505</v>
      </c>
      <c r="AE561" s="8">
        <f>1261.2*AE560</f>
        <v>0</v>
      </c>
      <c r="AF561" s="8">
        <f>133.5*AF560</f>
        <v>1335</v>
      </c>
      <c r="AG561" s="8">
        <f>574.7*AG560</f>
        <v>6896.4000000000005</v>
      </c>
      <c r="AH561" s="8">
        <f>1479*AH560</f>
        <v>4437</v>
      </c>
      <c r="AI561" s="8"/>
      <c r="AJ561" s="8">
        <v>21627</v>
      </c>
      <c r="AK561" s="8">
        <v>13600</v>
      </c>
      <c r="AL561" s="8">
        <f>SUM(E561:AK561)</f>
        <v>63518.78</v>
      </c>
    </row>
    <row r="562" spans="1:38" ht="15.75" x14ac:dyDescent="0.25">
      <c r="A562" s="58">
        <v>280</v>
      </c>
      <c r="B562" s="48" t="s">
        <v>349</v>
      </c>
      <c r="C562" s="48"/>
      <c r="D562" s="49"/>
      <c r="E562" s="7"/>
      <c r="F562" s="11"/>
      <c r="G562" s="8"/>
      <c r="H562" s="8"/>
      <c r="I562" s="8"/>
      <c r="J562" s="8"/>
      <c r="K562" s="8">
        <v>16</v>
      </c>
      <c r="L562" s="8" t="s">
        <v>79</v>
      </c>
      <c r="M562" s="8"/>
      <c r="N562" s="8">
        <v>2.62</v>
      </c>
      <c r="O562" s="8"/>
      <c r="P562" s="8"/>
      <c r="Q562" s="8">
        <v>0.5</v>
      </c>
      <c r="R562" s="8"/>
      <c r="S562" s="8">
        <v>2</v>
      </c>
      <c r="T562" s="8"/>
      <c r="U562" s="8">
        <v>1</v>
      </c>
      <c r="V562" s="8">
        <v>5.7</v>
      </c>
      <c r="W562" s="8"/>
      <c r="X562" s="8"/>
      <c r="Y562" s="8"/>
      <c r="Z562" s="8"/>
      <c r="AA562" s="8"/>
      <c r="AB562" s="8"/>
      <c r="AC562" s="8">
        <v>8</v>
      </c>
      <c r="AD562" s="8"/>
      <c r="AE562" s="8">
        <v>1</v>
      </c>
      <c r="AF562" s="8">
        <v>5</v>
      </c>
      <c r="AG562" s="8">
        <v>12</v>
      </c>
      <c r="AH562" s="8">
        <v>2</v>
      </c>
      <c r="AI562" s="8"/>
      <c r="AJ562" s="8"/>
      <c r="AK562" s="8"/>
      <c r="AL562" s="8"/>
    </row>
    <row r="563" spans="1:38" ht="15.75" x14ac:dyDescent="0.25">
      <c r="A563" s="59"/>
      <c r="B563" s="50"/>
      <c r="C563" s="50"/>
      <c r="D563" s="51"/>
      <c r="E563" s="7"/>
      <c r="F563" s="8"/>
      <c r="G563" s="8"/>
      <c r="H563" s="8"/>
      <c r="I563" s="8"/>
      <c r="J563" s="8"/>
      <c r="K563" s="8">
        <v>1688.96</v>
      </c>
      <c r="L563" s="8">
        <v>358804</v>
      </c>
      <c r="M563" s="8"/>
      <c r="N563" s="8">
        <v>1029.6600000000001</v>
      </c>
      <c r="O563" s="8"/>
      <c r="P563" s="8"/>
      <c r="Q563" s="8">
        <v>43.774999999999999</v>
      </c>
      <c r="R563" s="8"/>
      <c r="S563" s="8">
        <v>9166</v>
      </c>
      <c r="T563" s="8"/>
      <c r="U563" s="8">
        <v>340.26</v>
      </c>
      <c r="V563" s="8">
        <v>4366.2</v>
      </c>
      <c r="W563" s="8"/>
      <c r="X563" s="8"/>
      <c r="Y563" s="8"/>
      <c r="Z563" s="8">
        <f>1553.81*Z562</f>
        <v>0</v>
      </c>
      <c r="AA563" s="8">
        <f>1553.81*AA562</f>
        <v>0</v>
      </c>
      <c r="AB563" s="8">
        <f>2039.2*AB562</f>
        <v>0</v>
      </c>
      <c r="AC563" s="8">
        <f>1929.63*AC562</f>
        <v>15437.04</v>
      </c>
      <c r="AD563" s="8">
        <f>3126.25*AD562</f>
        <v>0</v>
      </c>
      <c r="AE563" s="8">
        <f>1261.2*AE562</f>
        <v>1261.2</v>
      </c>
      <c r="AF563" s="8">
        <f>133.5*AF562</f>
        <v>667.5</v>
      </c>
      <c r="AG563" s="8">
        <f>574.7*AG562</f>
        <v>6896.4000000000005</v>
      </c>
      <c r="AH563" s="8">
        <f>1479*AH562</f>
        <v>2958</v>
      </c>
      <c r="AI563" s="8"/>
      <c r="AJ563" s="8"/>
      <c r="AK563" s="8">
        <v>23000</v>
      </c>
      <c r="AL563" s="8">
        <f>SUM(E563:AK563)</f>
        <v>425658.99500000005</v>
      </c>
    </row>
    <row r="564" spans="1:38" ht="15.75" x14ac:dyDescent="0.25">
      <c r="A564" s="60">
        <v>281</v>
      </c>
      <c r="B564" s="48" t="s">
        <v>350</v>
      </c>
      <c r="C564" s="48"/>
      <c r="D564" s="49"/>
      <c r="E564" s="7">
        <v>20</v>
      </c>
      <c r="F564" s="11"/>
      <c r="G564" s="8"/>
      <c r="H564" s="8"/>
      <c r="I564" s="8"/>
      <c r="J564" s="8"/>
      <c r="K564" s="8">
        <v>17</v>
      </c>
      <c r="L564" s="8"/>
      <c r="M564" s="8"/>
      <c r="N564" s="8"/>
      <c r="O564" s="8"/>
      <c r="P564" s="8"/>
      <c r="Q564" s="8">
        <v>0.5</v>
      </c>
      <c r="R564" s="8"/>
      <c r="S564" s="8"/>
      <c r="T564" s="8">
        <v>2</v>
      </c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>
        <v>4</v>
      </c>
      <c r="AH564" s="8">
        <v>1</v>
      </c>
      <c r="AI564" s="8"/>
      <c r="AJ564" s="8">
        <v>699</v>
      </c>
      <c r="AK564" s="8"/>
      <c r="AL564" s="8"/>
    </row>
    <row r="565" spans="1:38" ht="15.75" x14ac:dyDescent="0.25">
      <c r="A565" s="60"/>
      <c r="B565" s="50"/>
      <c r="C565" s="50"/>
      <c r="D565" s="51"/>
      <c r="E565" s="7">
        <v>11760</v>
      </c>
      <c r="F565" s="8"/>
      <c r="G565" s="8"/>
      <c r="H565" s="8"/>
      <c r="I565" s="8"/>
      <c r="J565" s="8"/>
      <c r="K565" s="8">
        <v>1794.52</v>
      </c>
      <c r="L565" s="8"/>
      <c r="M565" s="8"/>
      <c r="N565" s="8"/>
      <c r="O565" s="8"/>
      <c r="P565" s="8"/>
      <c r="Q565" s="8">
        <v>43.774999999999999</v>
      </c>
      <c r="R565" s="8"/>
      <c r="S565" s="8"/>
      <c r="T565" s="8">
        <v>12002</v>
      </c>
      <c r="U565" s="8"/>
      <c r="V565" s="8"/>
      <c r="W565" s="8"/>
      <c r="X565" s="8"/>
      <c r="Y565" s="8"/>
      <c r="Z565" s="8">
        <f>1553.81*Z564</f>
        <v>0</v>
      </c>
      <c r="AA565" s="8">
        <f>1553.81*AA564</f>
        <v>0</v>
      </c>
      <c r="AB565" s="8">
        <f>2039.2*AB564</f>
        <v>0</v>
      </c>
      <c r="AC565" s="8">
        <f>1929.63*AC564</f>
        <v>0</v>
      </c>
      <c r="AD565" s="8">
        <f>3126.25*AD564</f>
        <v>0</v>
      </c>
      <c r="AE565" s="8">
        <f>1261.2*AE564</f>
        <v>0</v>
      </c>
      <c r="AF565" s="8">
        <f>133.5*AF564</f>
        <v>0</v>
      </c>
      <c r="AG565" s="8">
        <f>574.7*AG564</f>
        <v>2298.8000000000002</v>
      </c>
      <c r="AH565" s="8">
        <f>1479*AH564</f>
        <v>1479</v>
      </c>
      <c r="AI565" s="8"/>
      <c r="AJ565" s="8">
        <v>13986</v>
      </c>
      <c r="AK565" s="8">
        <v>9300</v>
      </c>
      <c r="AL565" s="8">
        <f>SUM(E565:AK565)</f>
        <v>52664.095000000001</v>
      </c>
    </row>
    <row r="566" spans="1:38" ht="15.75" x14ac:dyDescent="0.25">
      <c r="A566" s="58">
        <v>282</v>
      </c>
      <c r="B566" s="48" t="s">
        <v>351</v>
      </c>
      <c r="C566" s="48"/>
      <c r="D566" s="49"/>
      <c r="E566" s="7"/>
      <c r="F566" s="11"/>
      <c r="G566" s="8"/>
      <c r="H566" s="8"/>
      <c r="I566" s="8"/>
      <c r="J566" s="8"/>
      <c r="K566" s="8"/>
      <c r="L566" s="8" t="s">
        <v>79</v>
      </c>
      <c r="M566" s="8"/>
      <c r="N566" s="8">
        <v>2.25</v>
      </c>
      <c r="O566" s="8"/>
      <c r="P566" s="8"/>
      <c r="Q566" s="8"/>
      <c r="R566" s="8"/>
      <c r="S566" s="8"/>
      <c r="T566" s="8">
        <v>1</v>
      </c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>
        <v>8</v>
      </c>
      <c r="AF566" s="8"/>
      <c r="AG566" s="8">
        <v>5</v>
      </c>
      <c r="AH566" s="8">
        <v>1</v>
      </c>
      <c r="AI566" s="8"/>
      <c r="AJ566" s="8">
        <v>1019</v>
      </c>
      <c r="AK566" s="8"/>
      <c r="AL566" s="8"/>
    </row>
    <row r="567" spans="1:38" ht="15.75" x14ac:dyDescent="0.25">
      <c r="A567" s="59"/>
      <c r="B567" s="50"/>
      <c r="C567" s="50"/>
      <c r="D567" s="51"/>
      <c r="E567" s="7"/>
      <c r="F567" s="8"/>
      <c r="G567" s="8"/>
      <c r="H567" s="8"/>
      <c r="I567" s="8"/>
      <c r="J567" s="8"/>
      <c r="K567" s="8"/>
      <c r="L567" s="8"/>
      <c r="M567" s="8"/>
      <c r="N567" s="8">
        <v>884.25</v>
      </c>
      <c r="O567" s="8"/>
      <c r="P567" s="8"/>
      <c r="Q567" s="8"/>
      <c r="R567" s="8"/>
      <c r="S567" s="8"/>
      <c r="T567" s="8">
        <v>6001</v>
      </c>
      <c r="U567" s="8"/>
      <c r="V567" s="8"/>
      <c r="W567" s="8"/>
      <c r="X567" s="8"/>
      <c r="Y567" s="8"/>
      <c r="Z567" s="8">
        <f>1553.81*Z566</f>
        <v>0</v>
      </c>
      <c r="AA567" s="8">
        <f>1553.81*AA566</f>
        <v>0</v>
      </c>
      <c r="AB567" s="8">
        <f>2039.2*AB566</f>
        <v>0</v>
      </c>
      <c r="AC567" s="8">
        <f>1929.63*AC566</f>
        <v>0</v>
      </c>
      <c r="AD567" s="8">
        <f>3126.25*AD566</f>
        <v>0</v>
      </c>
      <c r="AE567" s="8">
        <f>1261.2*AE566</f>
        <v>10089.6</v>
      </c>
      <c r="AF567" s="8">
        <f>133.5*AF566</f>
        <v>0</v>
      </c>
      <c r="AG567" s="8">
        <f>574.7*AG566</f>
        <v>2873.5</v>
      </c>
      <c r="AH567" s="8">
        <f>1479*AH566</f>
        <v>1479</v>
      </c>
      <c r="AI567" s="8"/>
      <c r="AJ567" s="8">
        <v>20385</v>
      </c>
      <c r="AK567" s="8">
        <v>15000</v>
      </c>
      <c r="AL567" s="8">
        <f>SUM(E567:AK567)</f>
        <v>56712.35</v>
      </c>
    </row>
    <row r="568" spans="1:38" ht="31.5" x14ac:dyDescent="0.25">
      <c r="A568" s="58">
        <v>283</v>
      </c>
      <c r="B568" s="48" t="s">
        <v>353</v>
      </c>
      <c r="C568" s="48"/>
      <c r="D568" s="49"/>
      <c r="E568" s="7"/>
      <c r="F568" s="11"/>
      <c r="G568" s="8"/>
      <c r="H568" s="8"/>
      <c r="I568" s="8"/>
      <c r="J568" s="8"/>
      <c r="K568" s="8">
        <v>15.2</v>
      </c>
      <c r="L568" s="8" t="s">
        <v>352</v>
      </c>
      <c r="M568" s="8"/>
      <c r="N568" s="8">
        <v>3</v>
      </c>
      <c r="O568" s="8"/>
      <c r="P568" s="8"/>
      <c r="Q568" s="8"/>
      <c r="R568" s="8"/>
      <c r="S568" s="8"/>
      <c r="T568" s="8">
        <v>2</v>
      </c>
      <c r="U568" s="8">
        <v>4</v>
      </c>
      <c r="V568" s="8">
        <v>0.3</v>
      </c>
      <c r="W568" s="8"/>
      <c r="X568" s="8"/>
      <c r="Y568" s="8"/>
      <c r="Z568" s="8"/>
      <c r="AA568" s="8"/>
      <c r="AB568" s="8"/>
      <c r="AC568" s="8">
        <v>2</v>
      </c>
      <c r="AD568" s="8">
        <v>4</v>
      </c>
      <c r="AE568" s="8">
        <v>7</v>
      </c>
      <c r="AF568" s="8">
        <v>30</v>
      </c>
      <c r="AG568" s="8">
        <v>44</v>
      </c>
      <c r="AH568" s="8">
        <v>5</v>
      </c>
      <c r="AI568" s="8"/>
      <c r="AJ568" s="8"/>
      <c r="AK568" s="8"/>
      <c r="AL568" s="8"/>
    </row>
    <row r="569" spans="1:38" ht="15.75" x14ac:dyDescent="0.25">
      <c r="A569" s="59"/>
      <c r="B569" s="50"/>
      <c r="C569" s="50"/>
      <c r="D569" s="51"/>
      <c r="E569" s="7"/>
      <c r="F569" s="8"/>
      <c r="G569" s="8"/>
      <c r="H569" s="8"/>
      <c r="I569" s="8"/>
      <c r="J569" s="8"/>
      <c r="K569" s="23">
        <v>1604.5119999999999</v>
      </c>
      <c r="L569" s="8">
        <v>393228</v>
      </c>
      <c r="M569" s="8"/>
      <c r="N569" s="8">
        <v>1179</v>
      </c>
      <c r="O569" s="8"/>
      <c r="P569" s="8"/>
      <c r="Q569" s="8"/>
      <c r="R569" s="8"/>
      <c r="S569" s="8"/>
      <c r="T569" s="8">
        <v>12002</v>
      </c>
      <c r="U569" s="8">
        <v>2960</v>
      </c>
      <c r="V569" s="8">
        <v>229.8</v>
      </c>
      <c r="W569" s="8"/>
      <c r="X569" s="8"/>
      <c r="Y569" s="8"/>
      <c r="Z569" s="8">
        <f>1553.81*Z568</f>
        <v>0</v>
      </c>
      <c r="AA569" s="8">
        <f>1553.81*AA568</f>
        <v>0</v>
      </c>
      <c r="AB569" s="8">
        <f>2039.2*AB568</f>
        <v>0</v>
      </c>
      <c r="AC569" s="8">
        <f>1929.63*AC568</f>
        <v>3859.26</v>
      </c>
      <c r="AD569" s="8">
        <f>3126.25*AD568</f>
        <v>12505</v>
      </c>
      <c r="AE569" s="8">
        <f>1261.2*AE568</f>
        <v>8828.4</v>
      </c>
      <c r="AF569" s="8">
        <f>133.5*AF568</f>
        <v>4005</v>
      </c>
      <c r="AG569" s="8">
        <f>574.7*AG568</f>
        <v>25286.800000000003</v>
      </c>
      <c r="AH569" s="8">
        <f>1479*AH568</f>
        <v>7395</v>
      </c>
      <c r="AI569" s="8"/>
      <c r="AJ569" s="8"/>
      <c r="AK569" s="8">
        <v>30000</v>
      </c>
      <c r="AL569" s="8">
        <f>SUM(E569:AK569)</f>
        <v>503082.772</v>
      </c>
    </row>
    <row r="570" spans="1:38" ht="15.75" x14ac:dyDescent="0.25">
      <c r="A570" s="60">
        <v>284</v>
      </c>
      <c r="B570" s="48" t="s">
        <v>354</v>
      </c>
      <c r="C570" s="48"/>
      <c r="D570" s="49"/>
      <c r="E570" s="7"/>
      <c r="F570" s="11"/>
      <c r="G570" s="8"/>
      <c r="H570" s="8"/>
      <c r="I570" s="8"/>
      <c r="J570" s="8"/>
      <c r="K570" s="8">
        <v>21</v>
      </c>
      <c r="L570" s="8" t="s">
        <v>79</v>
      </c>
      <c r="M570" s="8"/>
      <c r="N570" s="8">
        <v>2.75</v>
      </c>
      <c r="O570" s="8"/>
      <c r="P570" s="8"/>
      <c r="Q570" s="8"/>
      <c r="R570" s="8"/>
      <c r="S570" s="8"/>
      <c r="T570" s="8"/>
      <c r="U570" s="8">
        <v>1</v>
      </c>
      <c r="V570" s="8">
        <v>1.5</v>
      </c>
      <c r="W570" s="8"/>
      <c r="X570" s="8"/>
      <c r="Y570" s="8"/>
      <c r="Z570" s="8"/>
      <c r="AA570" s="8"/>
      <c r="AB570" s="8"/>
      <c r="AC570" s="8"/>
      <c r="AD570" s="8"/>
      <c r="AE570" s="8">
        <v>11</v>
      </c>
      <c r="AF570" s="8">
        <v>10</v>
      </c>
      <c r="AG570" s="8">
        <v>5</v>
      </c>
      <c r="AH570" s="8">
        <v>2</v>
      </c>
      <c r="AI570" s="8"/>
      <c r="AJ570" s="8">
        <v>1091</v>
      </c>
      <c r="AK570" s="8"/>
      <c r="AL570" s="8"/>
    </row>
    <row r="571" spans="1:38" ht="15.75" x14ac:dyDescent="0.25">
      <c r="A571" s="60"/>
      <c r="B571" s="50"/>
      <c r="C571" s="50"/>
      <c r="D571" s="51"/>
      <c r="E571" s="7"/>
      <c r="F571" s="8"/>
      <c r="G571" s="8"/>
      <c r="H571" s="8"/>
      <c r="I571" s="8"/>
      <c r="J571" s="8"/>
      <c r="K571" s="8">
        <v>2216.7600000000002</v>
      </c>
      <c r="L571" s="8"/>
      <c r="M571" s="8"/>
      <c r="N571" s="8">
        <v>1080.75</v>
      </c>
      <c r="O571" s="8"/>
      <c r="P571" s="8"/>
      <c r="Q571" s="8"/>
      <c r="R571" s="8"/>
      <c r="S571" s="8"/>
      <c r="T571" s="8"/>
      <c r="U571" s="8">
        <v>340.26</v>
      </c>
      <c r="V571" s="8">
        <v>1149</v>
      </c>
      <c r="W571" s="8"/>
      <c r="X571" s="8"/>
      <c r="Y571" s="8"/>
      <c r="Z571" s="8">
        <f>1553.81*Z570</f>
        <v>0</v>
      </c>
      <c r="AA571" s="8">
        <f>1553.81*AA570</f>
        <v>0</v>
      </c>
      <c r="AB571" s="8">
        <f>2039.2*AB570</f>
        <v>0</v>
      </c>
      <c r="AC571" s="8">
        <f>1929.63*AC570</f>
        <v>0</v>
      </c>
      <c r="AD571" s="8">
        <f>3126.25*AD570</f>
        <v>0</v>
      </c>
      <c r="AE571" s="8">
        <f>1261.2*AE570</f>
        <v>13873.2</v>
      </c>
      <c r="AF571" s="8">
        <f>133.5*AF570</f>
        <v>1335</v>
      </c>
      <c r="AG571" s="8">
        <f>574.7*AG570</f>
        <v>2873.5</v>
      </c>
      <c r="AH571" s="8">
        <f>1479*AH570</f>
        <v>2958</v>
      </c>
      <c r="AI571" s="8"/>
      <c r="AJ571" s="8">
        <v>21816</v>
      </c>
      <c r="AK571" s="8">
        <v>14000</v>
      </c>
      <c r="AL571" s="8">
        <f>SUM(E571:AK571)</f>
        <v>61642.47</v>
      </c>
    </row>
    <row r="572" spans="1:38" ht="15.75" x14ac:dyDescent="0.25">
      <c r="A572" s="58">
        <v>285</v>
      </c>
      <c r="B572" s="48" t="s">
        <v>355</v>
      </c>
      <c r="C572" s="48"/>
      <c r="D572" s="49"/>
      <c r="E572" s="7"/>
      <c r="F572" s="11"/>
      <c r="G572" s="8"/>
      <c r="H572" s="8"/>
      <c r="I572" s="8"/>
      <c r="J572" s="8"/>
      <c r="K572" s="8">
        <v>16.2</v>
      </c>
      <c r="L572" s="8" t="s">
        <v>79</v>
      </c>
      <c r="M572" s="8"/>
      <c r="N572" s="8">
        <v>5</v>
      </c>
      <c r="O572" s="8"/>
      <c r="P572" s="8"/>
      <c r="Q572" s="8">
        <v>0.5</v>
      </c>
      <c r="R572" s="8">
        <v>4</v>
      </c>
      <c r="S572" s="8"/>
      <c r="T572" s="8">
        <v>4</v>
      </c>
      <c r="U572" s="8">
        <v>1</v>
      </c>
      <c r="V572" s="8"/>
      <c r="W572" s="8"/>
      <c r="X572" s="8"/>
      <c r="Y572" s="8">
        <v>1</v>
      </c>
      <c r="Z572" s="8"/>
      <c r="AA572" s="8"/>
      <c r="AB572" s="8"/>
      <c r="AC572" s="8"/>
      <c r="AD572" s="8"/>
      <c r="AE572" s="8">
        <v>11</v>
      </c>
      <c r="AF572" s="8">
        <v>10</v>
      </c>
      <c r="AG572" s="8">
        <v>14</v>
      </c>
      <c r="AH572" s="8">
        <v>3</v>
      </c>
      <c r="AI572" s="8"/>
      <c r="AJ572" s="8"/>
      <c r="AK572" s="8"/>
      <c r="AL572" s="8"/>
    </row>
    <row r="573" spans="1:38" ht="15.75" x14ac:dyDescent="0.25">
      <c r="A573" s="59"/>
      <c r="B573" s="50"/>
      <c r="C573" s="50"/>
      <c r="D573" s="51"/>
      <c r="E573" s="7"/>
      <c r="F573" s="8"/>
      <c r="G573" s="8"/>
      <c r="H573" s="8"/>
      <c r="I573" s="8"/>
      <c r="J573" s="8"/>
      <c r="K573" s="23">
        <v>1710.0719999999999</v>
      </c>
      <c r="L573" s="8">
        <v>198600</v>
      </c>
      <c r="M573" s="8"/>
      <c r="N573" s="8">
        <v>1965</v>
      </c>
      <c r="O573" s="8"/>
      <c r="P573" s="8"/>
      <c r="Q573" s="8">
        <v>43.774999999999999</v>
      </c>
      <c r="R573" s="8">
        <f>884+30816</f>
        <v>31700</v>
      </c>
      <c r="S573" s="8"/>
      <c r="T573" s="8">
        <v>24004</v>
      </c>
      <c r="U573" s="8">
        <v>340.26</v>
      </c>
      <c r="V573" s="8"/>
      <c r="W573" s="8"/>
      <c r="X573" s="8"/>
      <c r="Y573" s="8">
        <v>959</v>
      </c>
      <c r="Z573" s="8">
        <f>1553.81*Z572</f>
        <v>0</v>
      </c>
      <c r="AA573" s="8">
        <f>1553.81*AA572</f>
        <v>0</v>
      </c>
      <c r="AB573" s="8">
        <f>2039.2*AB572</f>
        <v>0</v>
      </c>
      <c r="AC573" s="8">
        <f>1929.63*AC572</f>
        <v>0</v>
      </c>
      <c r="AD573" s="8">
        <f>3126.25*AD572</f>
        <v>0</v>
      </c>
      <c r="AE573" s="8">
        <f>1261.2*AE572</f>
        <v>13873.2</v>
      </c>
      <c r="AF573" s="8">
        <f>133.5*AF572</f>
        <v>1335</v>
      </c>
      <c r="AG573" s="8">
        <f>574.7*AG572</f>
        <v>8045.8000000000011</v>
      </c>
      <c r="AH573" s="8">
        <f>1479*AH572</f>
        <v>4437</v>
      </c>
      <c r="AI573" s="8"/>
      <c r="AJ573" s="8"/>
      <c r="AK573" s="8">
        <v>43000</v>
      </c>
      <c r="AL573" s="8">
        <f>SUM(E573:AK573)</f>
        <v>330013.10699999996</v>
      </c>
    </row>
    <row r="574" spans="1:38" ht="15.75" x14ac:dyDescent="0.25">
      <c r="A574" s="58">
        <v>286</v>
      </c>
      <c r="B574" s="48" t="s">
        <v>356</v>
      </c>
      <c r="C574" s="48"/>
      <c r="D574" s="49"/>
      <c r="E574" s="7">
        <v>5.8</v>
      </c>
      <c r="F574" s="11"/>
      <c r="G574" s="8"/>
      <c r="H574" s="8"/>
      <c r="I574" s="8"/>
      <c r="J574" s="8"/>
      <c r="K574" s="8">
        <v>16</v>
      </c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>
        <v>2</v>
      </c>
      <c r="AA574" s="8"/>
      <c r="AB574" s="8"/>
      <c r="AC574" s="8"/>
      <c r="AD574" s="8">
        <v>1</v>
      </c>
      <c r="AE574" s="8">
        <v>11</v>
      </c>
      <c r="AF574" s="8">
        <v>30</v>
      </c>
      <c r="AG574" s="8">
        <v>21</v>
      </c>
      <c r="AH574" s="8">
        <v>5</v>
      </c>
      <c r="AI574" s="8"/>
      <c r="AJ574" s="8">
        <v>2488</v>
      </c>
      <c r="AK574" s="8"/>
      <c r="AL574" s="8"/>
    </row>
    <row r="575" spans="1:38" ht="15.75" x14ac:dyDescent="0.25">
      <c r="A575" s="59"/>
      <c r="B575" s="50"/>
      <c r="C575" s="50"/>
      <c r="D575" s="51"/>
      <c r="E575" s="7">
        <v>991.2</v>
      </c>
      <c r="F575" s="8"/>
      <c r="G575" s="8"/>
      <c r="H575" s="8"/>
      <c r="I575" s="8"/>
      <c r="J575" s="8"/>
      <c r="K575" s="8">
        <v>1688.96</v>
      </c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>
        <f>1553.81*Z574</f>
        <v>3107.62</v>
      </c>
      <c r="AA575" s="8">
        <f>1553.81*AA574</f>
        <v>0</v>
      </c>
      <c r="AB575" s="8">
        <f>2039.2*AB574</f>
        <v>0</v>
      </c>
      <c r="AC575" s="8">
        <f>1929.63*AC574</f>
        <v>0</v>
      </c>
      <c r="AD575" s="8">
        <f>3126.25*AD574</f>
        <v>3126.25</v>
      </c>
      <c r="AE575" s="8">
        <f>1261.2*AE574</f>
        <v>13873.2</v>
      </c>
      <c r="AF575" s="8">
        <f>133.5*AF574</f>
        <v>4005</v>
      </c>
      <c r="AG575" s="8">
        <f>574.7*AG574</f>
        <v>12068.7</v>
      </c>
      <c r="AH575" s="8">
        <f>1479*AH574</f>
        <v>7395</v>
      </c>
      <c r="AI575" s="8"/>
      <c r="AJ575" s="8">
        <v>49761</v>
      </c>
      <c r="AK575" s="8">
        <v>47000</v>
      </c>
      <c r="AL575" s="8">
        <f>SUM(E575:AK575)</f>
        <v>143016.93</v>
      </c>
    </row>
    <row r="576" spans="1:38" ht="15.75" x14ac:dyDescent="0.25">
      <c r="A576" s="60">
        <v>287</v>
      </c>
      <c r="B576" s="48" t="s">
        <v>357</v>
      </c>
      <c r="C576" s="48"/>
      <c r="D576" s="49"/>
      <c r="E576" s="7"/>
      <c r="F576" s="11"/>
      <c r="G576" s="8"/>
      <c r="H576" s="8"/>
      <c r="I576" s="8"/>
      <c r="J576" s="8"/>
      <c r="K576" s="8">
        <v>25</v>
      </c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>
        <v>2</v>
      </c>
      <c r="AA576" s="8"/>
      <c r="AB576" s="8">
        <v>2</v>
      </c>
      <c r="AC576" s="8"/>
      <c r="AD576" s="8"/>
      <c r="AE576" s="8">
        <v>9</v>
      </c>
      <c r="AF576" s="8"/>
      <c r="AG576" s="8">
        <v>1</v>
      </c>
      <c r="AH576" s="8">
        <v>1</v>
      </c>
      <c r="AI576" s="8"/>
      <c r="AJ576" s="8"/>
      <c r="AK576" s="8"/>
      <c r="AL576" s="8"/>
    </row>
    <row r="577" spans="1:38" ht="15.75" x14ac:dyDescent="0.25">
      <c r="A577" s="60"/>
      <c r="B577" s="50"/>
      <c r="C577" s="50"/>
      <c r="D577" s="51"/>
      <c r="E577" s="7"/>
      <c r="F577" s="8"/>
      <c r="G577" s="8"/>
      <c r="H577" s="8"/>
      <c r="I577" s="8"/>
      <c r="J577" s="8"/>
      <c r="K577" s="8">
        <v>2639</v>
      </c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>
        <f>1553.81*Z576</f>
        <v>3107.62</v>
      </c>
      <c r="AA577" s="8">
        <f>1553.81*AA576</f>
        <v>0</v>
      </c>
      <c r="AB577" s="8">
        <f>2039.2*AB576</f>
        <v>4078.4</v>
      </c>
      <c r="AC577" s="8">
        <f>1929.63*AC576</f>
        <v>0</v>
      </c>
      <c r="AD577" s="8">
        <f>3126.25*AD576</f>
        <v>0</v>
      </c>
      <c r="AE577" s="8">
        <f>1261.2*AE576</f>
        <v>11350.800000000001</v>
      </c>
      <c r="AF577" s="8">
        <f>133.5*AF576</f>
        <v>0</v>
      </c>
      <c r="AG577" s="8">
        <f>574.7*AG576</f>
        <v>574.70000000000005</v>
      </c>
      <c r="AH577" s="8">
        <f>1479*AH576</f>
        <v>1479</v>
      </c>
      <c r="AI577" s="8"/>
      <c r="AJ577" s="8"/>
      <c r="AK577" s="8">
        <v>6000</v>
      </c>
      <c r="AL577" s="8">
        <f>SUM(E577:AK577)</f>
        <v>29229.52</v>
      </c>
    </row>
    <row r="578" spans="1:38" ht="15.75" x14ac:dyDescent="0.25">
      <c r="A578" s="58">
        <v>288</v>
      </c>
      <c r="B578" s="48" t="s">
        <v>359</v>
      </c>
      <c r="C578" s="48"/>
      <c r="D578" s="49"/>
      <c r="E578" s="7"/>
      <c r="F578" s="11"/>
      <c r="G578" s="8"/>
      <c r="H578" s="8"/>
      <c r="I578" s="8"/>
      <c r="J578" s="8"/>
      <c r="K578" s="8">
        <v>19</v>
      </c>
      <c r="L578" s="35" t="s">
        <v>358</v>
      </c>
      <c r="M578" s="36"/>
      <c r="N578" s="8"/>
      <c r="O578" s="8"/>
      <c r="P578" s="8"/>
      <c r="Q578" s="8"/>
      <c r="R578" s="8">
        <v>1</v>
      </c>
      <c r="S578" s="8"/>
      <c r="T578" s="8">
        <v>2</v>
      </c>
      <c r="U578" s="8"/>
      <c r="V578" s="8">
        <v>1.5</v>
      </c>
      <c r="W578" s="8"/>
      <c r="X578" s="8"/>
      <c r="Y578" s="8"/>
      <c r="Z578" s="8"/>
      <c r="AA578" s="8"/>
      <c r="AB578" s="8"/>
      <c r="AC578" s="8"/>
      <c r="AD578" s="8"/>
      <c r="AE578" s="8">
        <v>14</v>
      </c>
      <c r="AF578" s="8"/>
      <c r="AG578" s="8">
        <v>2</v>
      </c>
      <c r="AH578" s="8">
        <v>1</v>
      </c>
      <c r="AI578" s="8"/>
      <c r="AJ578" s="8">
        <v>1810</v>
      </c>
      <c r="AK578" s="8"/>
      <c r="AL578" s="8"/>
    </row>
    <row r="579" spans="1:38" ht="15.75" x14ac:dyDescent="0.25">
      <c r="A579" s="59"/>
      <c r="B579" s="50"/>
      <c r="C579" s="50"/>
      <c r="D579" s="51"/>
      <c r="E579" s="7"/>
      <c r="F579" s="8"/>
      <c r="G579" s="8"/>
      <c r="H579" s="8"/>
      <c r="I579" s="8"/>
      <c r="J579" s="8"/>
      <c r="K579" s="8">
        <v>2005.64</v>
      </c>
      <c r="L579" s="8">
        <v>128428</v>
      </c>
      <c r="M579" s="8"/>
      <c r="N579" s="8"/>
      <c r="O579" s="8"/>
      <c r="P579" s="8"/>
      <c r="Q579" s="8"/>
      <c r="R579" s="8">
        <v>15408</v>
      </c>
      <c r="S579" s="8"/>
      <c r="T579" s="8">
        <v>12001</v>
      </c>
      <c r="U579" s="8"/>
      <c r="V579" s="8">
        <v>1149</v>
      </c>
      <c r="W579" s="8"/>
      <c r="X579" s="8"/>
      <c r="Y579" s="8"/>
      <c r="Z579" s="8">
        <f>1553.81*Z578</f>
        <v>0</v>
      </c>
      <c r="AA579" s="8">
        <f>1553.81*AA578</f>
        <v>0</v>
      </c>
      <c r="AB579" s="8">
        <f>2039.2*AB578</f>
        <v>0</v>
      </c>
      <c r="AC579" s="8">
        <f>1929.63*AC578</f>
        <v>0</v>
      </c>
      <c r="AD579" s="8">
        <f>3126.25*AD578</f>
        <v>0</v>
      </c>
      <c r="AE579" s="8">
        <f>1261.2*AE578</f>
        <v>17656.8</v>
      </c>
      <c r="AF579" s="8">
        <f>133.5*AF578</f>
        <v>0</v>
      </c>
      <c r="AG579" s="8">
        <f>574.7*AG578</f>
        <v>1149.4000000000001</v>
      </c>
      <c r="AH579" s="8">
        <f>1479*AH578</f>
        <v>1479</v>
      </c>
      <c r="AI579" s="8"/>
      <c r="AJ579" s="8">
        <v>36207</v>
      </c>
      <c r="AK579" s="8">
        <v>25530</v>
      </c>
      <c r="AL579" s="8">
        <f>SUM(E579:AK579)</f>
        <v>241013.84</v>
      </c>
    </row>
    <row r="580" spans="1:38" ht="15.75" x14ac:dyDescent="0.25">
      <c r="A580" s="58">
        <v>289</v>
      </c>
      <c r="B580" s="48" t="s">
        <v>360</v>
      </c>
      <c r="C580" s="48"/>
      <c r="D580" s="49"/>
      <c r="E580" s="7"/>
      <c r="F580" s="37">
        <v>0.5</v>
      </c>
      <c r="G580" s="8"/>
      <c r="H580" s="8"/>
      <c r="I580" s="8"/>
      <c r="J580" s="8"/>
      <c r="K580" s="8"/>
      <c r="L580" s="8" t="s">
        <v>42</v>
      </c>
      <c r="M580" s="8"/>
      <c r="N580" s="8"/>
      <c r="O580" s="8">
        <v>1</v>
      </c>
      <c r="P580" s="8"/>
      <c r="Q580" s="8"/>
      <c r="R580" s="8"/>
      <c r="S580" s="8"/>
      <c r="T580" s="8"/>
      <c r="U580" s="8"/>
      <c r="V580" s="8">
        <v>3</v>
      </c>
      <c r="W580" s="8"/>
      <c r="X580" s="8"/>
      <c r="Y580" s="8"/>
      <c r="Z580" s="8"/>
      <c r="AA580" s="8"/>
      <c r="AB580" s="8"/>
      <c r="AC580" s="8"/>
      <c r="AD580" s="8"/>
      <c r="AE580" s="8">
        <v>1</v>
      </c>
      <c r="AF580" s="8">
        <v>5</v>
      </c>
      <c r="AG580" s="8">
        <v>8</v>
      </c>
      <c r="AH580" s="8">
        <v>1</v>
      </c>
      <c r="AI580" s="8"/>
      <c r="AJ580" s="8">
        <v>940</v>
      </c>
      <c r="AK580" s="8"/>
      <c r="AL580" s="8"/>
    </row>
    <row r="581" spans="1:38" ht="15.75" x14ac:dyDescent="0.25">
      <c r="A581" s="59"/>
      <c r="B581" s="50"/>
      <c r="C581" s="50"/>
      <c r="D581" s="51"/>
      <c r="E581" s="7"/>
      <c r="F581" s="8"/>
      <c r="G581" s="8"/>
      <c r="H581" s="8"/>
      <c r="I581" s="8"/>
      <c r="J581" s="8"/>
      <c r="K581" s="8"/>
      <c r="L581" s="8">
        <v>94004</v>
      </c>
      <c r="M581" s="8"/>
      <c r="N581" s="8"/>
      <c r="O581" s="8">
        <v>392.88</v>
      </c>
      <c r="P581" s="8"/>
      <c r="Q581" s="8"/>
      <c r="R581" s="8"/>
      <c r="S581" s="8"/>
      <c r="T581" s="8"/>
      <c r="U581" s="8"/>
      <c r="V581" s="8">
        <v>2298</v>
      </c>
      <c r="W581" s="8"/>
      <c r="X581" s="8"/>
      <c r="Y581" s="8"/>
      <c r="Z581" s="8">
        <f>1553.81*Z580</f>
        <v>0</v>
      </c>
      <c r="AA581" s="8">
        <f>1553.81*AA580</f>
        <v>0</v>
      </c>
      <c r="AB581" s="8">
        <f>2039.2*AB580</f>
        <v>0</v>
      </c>
      <c r="AC581" s="8">
        <f>1929.63*AC580</f>
        <v>0</v>
      </c>
      <c r="AD581" s="8">
        <f>3126.25*AD580</f>
        <v>0</v>
      </c>
      <c r="AE581" s="8">
        <f>1261.2*AE580</f>
        <v>1261.2</v>
      </c>
      <c r="AF581" s="8">
        <f>133.5*AF580</f>
        <v>667.5</v>
      </c>
      <c r="AG581" s="8">
        <f>574.7*AG580</f>
        <v>4597.6000000000004</v>
      </c>
      <c r="AH581" s="8">
        <f>1479*AH580</f>
        <v>1479</v>
      </c>
      <c r="AI581" s="8"/>
      <c r="AJ581" s="8">
        <v>18792</v>
      </c>
      <c r="AK581" s="8">
        <v>7000</v>
      </c>
      <c r="AL581" s="8">
        <f>SUM(E581:AK581)</f>
        <v>130492.18000000001</v>
      </c>
    </row>
    <row r="582" spans="1:38" ht="15.75" x14ac:dyDescent="0.25">
      <c r="A582" s="60">
        <v>290</v>
      </c>
      <c r="B582" s="48" t="s">
        <v>361</v>
      </c>
      <c r="C582" s="48"/>
      <c r="D582" s="49"/>
      <c r="E582" s="7"/>
      <c r="F582" s="11"/>
      <c r="G582" s="8"/>
      <c r="H582" s="8"/>
      <c r="I582" s="8"/>
      <c r="J582" s="8"/>
      <c r="K582" s="8">
        <v>24</v>
      </c>
      <c r="L582" s="8"/>
      <c r="M582" s="8"/>
      <c r="N582" s="8"/>
      <c r="O582" s="8"/>
      <c r="P582" s="8"/>
      <c r="Q582" s="8">
        <v>0.5</v>
      </c>
      <c r="R582" s="8">
        <v>1</v>
      </c>
      <c r="S582" s="8"/>
      <c r="T582" s="8">
        <v>3</v>
      </c>
      <c r="U582" s="8"/>
      <c r="V582" s="8"/>
      <c r="W582" s="8"/>
      <c r="X582" s="8"/>
      <c r="Y582" s="8">
        <v>16</v>
      </c>
      <c r="Z582" s="8"/>
      <c r="AA582" s="8"/>
      <c r="AB582" s="8">
        <v>2</v>
      </c>
      <c r="AC582" s="8"/>
      <c r="AD582" s="8"/>
      <c r="AE582" s="8">
        <v>2</v>
      </c>
      <c r="AF582" s="8">
        <v>5</v>
      </c>
      <c r="AG582" s="8">
        <v>3</v>
      </c>
      <c r="AH582" s="8">
        <v>1</v>
      </c>
      <c r="AI582" s="8"/>
      <c r="AJ582" s="8">
        <v>752</v>
      </c>
      <c r="AK582" s="8"/>
      <c r="AL582" s="8"/>
    </row>
    <row r="583" spans="1:38" ht="15.75" x14ac:dyDescent="0.25">
      <c r="A583" s="60"/>
      <c r="B583" s="50"/>
      <c r="C583" s="50"/>
      <c r="D583" s="51"/>
      <c r="E583" s="7"/>
      <c r="F583" s="8"/>
      <c r="G583" s="8"/>
      <c r="H583" s="8"/>
      <c r="I583" s="8"/>
      <c r="J583" s="8"/>
      <c r="K583" s="8">
        <v>2533.44</v>
      </c>
      <c r="L583" s="8"/>
      <c r="M583" s="8"/>
      <c r="N583" s="8"/>
      <c r="O583" s="8"/>
      <c r="P583" s="8"/>
      <c r="Q583" s="8">
        <v>43.774999999999999</v>
      </c>
      <c r="R583" s="8">
        <v>15408</v>
      </c>
      <c r="S583" s="8"/>
      <c r="T583" s="8">
        <v>18003</v>
      </c>
      <c r="U583" s="8"/>
      <c r="V583" s="8"/>
      <c r="W583" s="8"/>
      <c r="X583" s="8"/>
      <c r="Y583" s="8">
        <v>15344</v>
      </c>
      <c r="Z583" s="8">
        <f>1553.81*Z582</f>
        <v>0</v>
      </c>
      <c r="AA583" s="8">
        <f>1553.81*AA582</f>
        <v>0</v>
      </c>
      <c r="AB583" s="8">
        <f>2039.2*AB582</f>
        <v>4078.4</v>
      </c>
      <c r="AC583" s="8">
        <f>1929.63*AC582</f>
        <v>0</v>
      </c>
      <c r="AD583" s="8">
        <f>3126.25*AD582</f>
        <v>0</v>
      </c>
      <c r="AE583" s="8">
        <f>1261.2*AE582</f>
        <v>2522.4</v>
      </c>
      <c r="AF583" s="8">
        <f>133.5*AF582</f>
        <v>667.5</v>
      </c>
      <c r="AG583" s="8">
        <f>574.7*AG582</f>
        <v>1724.1000000000001</v>
      </c>
      <c r="AH583" s="8">
        <f>1479*AH582</f>
        <v>1479</v>
      </c>
      <c r="AI583" s="8"/>
      <c r="AJ583" s="8">
        <v>15039</v>
      </c>
      <c r="AK583" s="8">
        <v>7170</v>
      </c>
      <c r="AL583" s="8">
        <f>SUM(E583:AK583)</f>
        <v>84012.614999999991</v>
      </c>
    </row>
    <row r="584" spans="1:38" ht="15.75" x14ac:dyDescent="0.25">
      <c r="A584" s="58">
        <v>291</v>
      </c>
      <c r="B584" s="48" t="s">
        <v>362</v>
      </c>
      <c r="C584" s="48"/>
      <c r="D584" s="49"/>
      <c r="E584" s="7"/>
      <c r="F584" s="11"/>
      <c r="G584" s="8"/>
      <c r="H584" s="8"/>
      <c r="I584" s="8"/>
      <c r="J584" s="8"/>
      <c r="K584" s="8">
        <v>18.600000000000001</v>
      </c>
      <c r="L584" s="8"/>
      <c r="M584" s="8"/>
      <c r="N584" s="8">
        <v>10</v>
      </c>
      <c r="O584" s="8"/>
      <c r="P584" s="8"/>
      <c r="Q584" s="6">
        <v>0.4</v>
      </c>
      <c r="R584" s="8">
        <v>1</v>
      </c>
      <c r="S584" s="8"/>
      <c r="T584" s="8"/>
      <c r="U584" s="8"/>
      <c r="V584" s="8"/>
      <c r="W584" s="8"/>
      <c r="X584" s="8"/>
      <c r="Y584" s="8">
        <v>6.5</v>
      </c>
      <c r="Z584" s="8"/>
      <c r="AA584" s="8"/>
      <c r="AB584" s="8">
        <v>3</v>
      </c>
      <c r="AC584" s="8"/>
      <c r="AD584" s="8"/>
      <c r="AE584" s="8">
        <v>8</v>
      </c>
      <c r="AF584" s="8">
        <v>50</v>
      </c>
      <c r="AG584" s="8">
        <v>19</v>
      </c>
      <c r="AH584" s="8">
        <v>4</v>
      </c>
      <c r="AI584" s="8"/>
      <c r="AJ584" s="8"/>
      <c r="AK584" s="8"/>
      <c r="AL584" s="8"/>
    </row>
    <row r="585" spans="1:38" ht="15.75" x14ac:dyDescent="0.25">
      <c r="A585" s="59"/>
      <c r="B585" s="50"/>
      <c r="C585" s="50"/>
      <c r="D585" s="51"/>
      <c r="E585" s="7"/>
      <c r="F585" s="8"/>
      <c r="G585" s="8"/>
      <c r="H585" s="8"/>
      <c r="I585" s="8"/>
      <c r="J585" s="8"/>
      <c r="K585" s="8">
        <v>1963.4159999999999</v>
      </c>
      <c r="L585" s="8"/>
      <c r="M585" s="8"/>
      <c r="N585" s="8">
        <v>3930</v>
      </c>
      <c r="O585" s="8"/>
      <c r="P585" s="8"/>
      <c r="Q585" s="8">
        <v>35.020000000000003</v>
      </c>
      <c r="R585" s="8">
        <v>442</v>
      </c>
      <c r="S585" s="8"/>
      <c r="T585" s="8"/>
      <c r="U585" s="8"/>
      <c r="V585" s="8"/>
      <c r="W585" s="8"/>
      <c r="X585" s="8"/>
      <c r="Y585" s="8">
        <v>6233.5</v>
      </c>
      <c r="Z585" s="8">
        <f>1553.81*Z584</f>
        <v>0</v>
      </c>
      <c r="AA585" s="8">
        <f>1553.81*AA584</f>
        <v>0</v>
      </c>
      <c r="AB585" s="8">
        <f>2039.2*AB584</f>
        <v>6117.6</v>
      </c>
      <c r="AC585" s="8">
        <f>1929.63*AC584</f>
        <v>0</v>
      </c>
      <c r="AD585" s="8">
        <f>3126.25*AD584</f>
        <v>0</v>
      </c>
      <c r="AE585" s="8">
        <f>1261.2*AE584</f>
        <v>10089.6</v>
      </c>
      <c r="AF585" s="8">
        <f>133.5*AF584</f>
        <v>6675</v>
      </c>
      <c r="AG585" s="8">
        <f>574.7*AG584</f>
        <v>10919.300000000001</v>
      </c>
      <c r="AH585" s="8">
        <f>1479*AH584</f>
        <v>5916</v>
      </c>
      <c r="AI585" s="8"/>
      <c r="AJ585" s="8"/>
      <c r="AK585" s="8">
        <v>30000</v>
      </c>
      <c r="AL585" s="8">
        <f>SUM(E585:AK585)</f>
        <v>82321.436000000002</v>
      </c>
    </row>
    <row r="586" spans="1:38" ht="15.75" x14ac:dyDescent="0.25">
      <c r="A586" s="58">
        <v>292</v>
      </c>
      <c r="B586" s="48" t="s">
        <v>363</v>
      </c>
      <c r="C586" s="48"/>
      <c r="D586" s="49"/>
      <c r="E586" s="7"/>
      <c r="F586" s="11"/>
      <c r="G586" s="8"/>
      <c r="H586" s="8"/>
      <c r="I586" s="8"/>
      <c r="J586" s="8"/>
      <c r="K586" s="8">
        <v>19</v>
      </c>
      <c r="L586" s="8" t="s">
        <v>249</v>
      </c>
      <c r="M586" s="8"/>
      <c r="N586" s="8">
        <v>4.5</v>
      </c>
      <c r="O586" s="8"/>
      <c r="P586" s="8"/>
      <c r="Q586" s="8">
        <v>0.6</v>
      </c>
      <c r="R586" s="8"/>
      <c r="S586" s="8"/>
      <c r="T586" s="8"/>
      <c r="U586" s="8"/>
      <c r="V586" s="8">
        <v>7</v>
      </c>
      <c r="W586" s="8"/>
      <c r="X586" s="8"/>
      <c r="Y586" s="8"/>
      <c r="Z586" s="8"/>
      <c r="AA586" s="8"/>
      <c r="AB586" s="8">
        <v>3</v>
      </c>
      <c r="AC586" s="8"/>
      <c r="AD586" s="8">
        <v>1</v>
      </c>
      <c r="AE586" s="8">
        <v>6</v>
      </c>
      <c r="AF586" s="8">
        <v>50</v>
      </c>
      <c r="AG586" s="8">
        <v>19</v>
      </c>
      <c r="AH586" s="8">
        <v>4</v>
      </c>
      <c r="AI586" s="8"/>
      <c r="AJ586" s="8"/>
      <c r="AK586" s="8"/>
      <c r="AL586" s="8"/>
    </row>
    <row r="587" spans="1:38" ht="15.75" x14ac:dyDescent="0.25">
      <c r="A587" s="59"/>
      <c r="B587" s="50"/>
      <c r="C587" s="50"/>
      <c r="D587" s="51"/>
      <c r="E587" s="7"/>
      <c r="F587" s="8"/>
      <c r="G587" s="8"/>
      <c r="H587" s="8"/>
      <c r="I587" s="8"/>
      <c r="J587" s="8"/>
      <c r="K587" s="8">
        <v>2005.64</v>
      </c>
      <c r="L587" s="8"/>
      <c r="M587" s="8"/>
      <c r="N587" s="8">
        <v>1768.5</v>
      </c>
      <c r="O587" s="8"/>
      <c r="P587" s="8"/>
      <c r="Q587" s="8">
        <v>52.53</v>
      </c>
      <c r="R587" s="8"/>
      <c r="S587" s="8"/>
      <c r="T587" s="8"/>
      <c r="U587" s="8"/>
      <c r="V587" s="8">
        <v>5362</v>
      </c>
      <c r="W587" s="8"/>
      <c r="X587" s="8"/>
      <c r="Y587" s="8"/>
      <c r="Z587" s="8">
        <f>1553.81*Z586</f>
        <v>0</v>
      </c>
      <c r="AA587" s="8">
        <f>1553.81*AA586</f>
        <v>0</v>
      </c>
      <c r="AB587" s="8">
        <f>2039.2*AB586</f>
        <v>6117.6</v>
      </c>
      <c r="AC587" s="8">
        <f>1929.63*AC586</f>
        <v>0</v>
      </c>
      <c r="AD587" s="8">
        <f>3126.25*AD586</f>
        <v>3126.25</v>
      </c>
      <c r="AE587" s="8">
        <f>1261.2*AE586</f>
        <v>7567.2000000000007</v>
      </c>
      <c r="AF587" s="8">
        <f>133.5*AF586</f>
        <v>6675</v>
      </c>
      <c r="AG587" s="8">
        <f>574.7*AG586</f>
        <v>10919.300000000001</v>
      </c>
      <c r="AH587" s="8">
        <f>1479*AH586</f>
        <v>5916</v>
      </c>
      <c r="AI587" s="8"/>
      <c r="AJ587" s="8"/>
      <c r="AK587" s="8">
        <v>25500</v>
      </c>
      <c r="AL587" s="8">
        <f>SUM(E587:AK587)</f>
        <v>75010.02</v>
      </c>
    </row>
    <row r="588" spans="1:38" ht="15.75" x14ac:dyDescent="0.25">
      <c r="A588" s="60">
        <v>293</v>
      </c>
      <c r="B588" s="48" t="s">
        <v>364</v>
      </c>
      <c r="C588" s="48"/>
      <c r="D588" s="49"/>
      <c r="E588" s="7"/>
      <c r="F588" s="11"/>
      <c r="G588" s="8"/>
      <c r="H588" s="8"/>
      <c r="I588" s="8"/>
      <c r="J588" s="8"/>
      <c r="K588" s="8">
        <v>15</v>
      </c>
      <c r="L588" s="8" t="s">
        <v>42</v>
      </c>
      <c r="M588" s="8"/>
      <c r="N588" s="8"/>
      <c r="O588" s="8"/>
      <c r="P588" s="8"/>
      <c r="Q588" s="8"/>
      <c r="R588" s="8">
        <v>1</v>
      </c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>
        <v>7</v>
      </c>
      <c r="AF588" s="8"/>
      <c r="AG588" s="8"/>
      <c r="AH588" s="8">
        <v>1</v>
      </c>
      <c r="AI588" s="8"/>
      <c r="AJ588" s="8">
        <v>690</v>
      </c>
      <c r="AK588" s="8"/>
      <c r="AL588" s="8"/>
    </row>
    <row r="589" spans="1:38" ht="15.75" x14ac:dyDescent="0.25">
      <c r="A589" s="60"/>
      <c r="B589" s="50"/>
      <c r="C589" s="50"/>
      <c r="D589" s="51"/>
      <c r="E589" s="7"/>
      <c r="F589" s="8"/>
      <c r="G589" s="8"/>
      <c r="H589" s="8"/>
      <c r="I589" s="8"/>
      <c r="J589" s="8"/>
      <c r="K589" s="8">
        <v>1583.4</v>
      </c>
      <c r="L589" s="8"/>
      <c r="M589" s="8"/>
      <c r="N589" s="8"/>
      <c r="O589" s="8"/>
      <c r="P589" s="8"/>
      <c r="Q589" s="8"/>
      <c r="R589" s="8">
        <v>442</v>
      </c>
      <c r="S589" s="8"/>
      <c r="T589" s="8"/>
      <c r="U589" s="8"/>
      <c r="V589" s="8"/>
      <c r="W589" s="8"/>
      <c r="X589" s="8"/>
      <c r="Y589" s="8"/>
      <c r="Z589" s="8">
        <f>1553.81*Z588</f>
        <v>0</v>
      </c>
      <c r="AA589" s="8">
        <f>1553.81*AA588</f>
        <v>0</v>
      </c>
      <c r="AB589" s="8">
        <f>2039.2*AB588</f>
        <v>0</v>
      </c>
      <c r="AC589" s="8">
        <f>1929.63*AC588</f>
        <v>0</v>
      </c>
      <c r="AD589" s="8">
        <f>3126.25*AD588</f>
        <v>0</v>
      </c>
      <c r="AE589" s="8">
        <f>1261.2*AE588</f>
        <v>8828.4</v>
      </c>
      <c r="AF589" s="8">
        <f>133.5*AF588</f>
        <v>0</v>
      </c>
      <c r="AG589" s="8">
        <f>574.7*AG588</f>
        <v>0</v>
      </c>
      <c r="AH589" s="8">
        <f>1479*AH588</f>
        <v>1479</v>
      </c>
      <c r="AI589" s="8"/>
      <c r="AJ589" s="8">
        <v>13797</v>
      </c>
      <c r="AK589" s="8">
        <v>6830</v>
      </c>
      <c r="AL589" s="8">
        <f>SUM(E589:AK589)</f>
        <v>32959.800000000003</v>
      </c>
    </row>
    <row r="590" spans="1:38" ht="15.75" x14ac:dyDescent="0.25">
      <c r="A590" s="58">
        <v>294</v>
      </c>
      <c r="B590" s="48" t="s">
        <v>365</v>
      </c>
      <c r="C590" s="48"/>
      <c r="D590" s="49"/>
      <c r="E590" s="7"/>
      <c r="F590" s="11"/>
      <c r="G590" s="8"/>
      <c r="H590" s="8"/>
      <c r="I590" s="8"/>
      <c r="J590" s="8"/>
      <c r="K590" s="8">
        <v>19</v>
      </c>
      <c r="L590" s="8"/>
      <c r="M590" s="8"/>
      <c r="N590" s="8"/>
      <c r="O590" s="8"/>
      <c r="P590" s="8"/>
      <c r="Q590" s="8">
        <v>0.6</v>
      </c>
      <c r="R590" s="8">
        <v>1</v>
      </c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>
        <v>1</v>
      </c>
      <c r="AI590" s="8"/>
      <c r="AJ590" s="8">
        <v>462</v>
      </c>
      <c r="AK590" s="8"/>
      <c r="AL590" s="8"/>
    </row>
    <row r="591" spans="1:38" ht="15.75" x14ac:dyDescent="0.25">
      <c r="A591" s="59"/>
      <c r="B591" s="50"/>
      <c r="C591" s="50"/>
      <c r="D591" s="51"/>
      <c r="E591" s="7"/>
      <c r="F591" s="8"/>
      <c r="G591" s="8"/>
      <c r="H591" s="8"/>
      <c r="I591" s="8"/>
      <c r="J591" s="8"/>
      <c r="K591" s="8">
        <v>2005.64</v>
      </c>
      <c r="L591" s="8"/>
      <c r="M591" s="8"/>
      <c r="N591" s="8"/>
      <c r="O591" s="8"/>
      <c r="P591" s="8"/>
      <c r="Q591" s="8">
        <v>52.53</v>
      </c>
      <c r="R591" s="8">
        <v>442</v>
      </c>
      <c r="S591" s="8"/>
      <c r="T591" s="8"/>
      <c r="U591" s="8"/>
      <c r="V591" s="8"/>
      <c r="W591" s="8"/>
      <c r="X591" s="8"/>
      <c r="Y591" s="8"/>
      <c r="Z591" s="8">
        <f>1553.81*Z590</f>
        <v>0</v>
      </c>
      <c r="AA591" s="8">
        <f>1553.81*AA590</f>
        <v>0</v>
      </c>
      <c r="AB591" s="8">
        <f>2039.2*AB590</f>
        <v>0</v>
      </c>
      <c r="AC591" s="8">
        <f>1929.63*AC590</f>
        <v>0</v>
      </c>
      <c r="AD591" s="8">
        <f>3126.25*AD590</f>
        <v>0</v>
      </c>
      <c r="AE591" s="8">
        <f>1261.2*AE590</f>
        <v>0</v>
      </c>
      <c r="AF591" s="8">
        <f>133.5*AF590</f>
        <v>0</v>
      </c>
      <c r="AG591" s="8">
        <f>574.7*AG590</f>
        <v>0</v>
      </c>
      <c r="AH591" s="8">
        <f>1479*AH590</f>
        <v>1479</v>
      </c>
      <c r="AI591" s="8"/>
      <c r="AJ591" s="8">
        <v>9234</v>
      </c>
      <c r="AK591" s="8">
        <v>5000</v>
      </c>
      <c r="AL591" s="8">
        <f>SUM(E591:AK591)</f>
        <v>18213.169999999998</v>
      </c>
    </row>
    <row r="592" spans="1:38" ht="15.75" x14ac:dyDescent="0.25">
      <c r="A592" s="58">
        <v>295</v>
      </c>
      <c r="B592" s="48" t="s">
        <v>366</v>
      </c>
      <c r="C592" s="48"/>
      <c r="D592" s="49"/>
      <c r="E592" s="7">
        <v>6</v>
      </c>
      <c r="F592" s="11"/>
      <c r="G592" s="8"/>
      <c r="H592" s="8"/>
      <c r="I592" s="8"/>
      <c r="J592" s="8">
        <v>3</v>
      </c>
      <c r="K592" s="8">
        <v>17</v>
      </c>
      <c r="L592" s="8" t="s">
        <v>42</v>
      </c>
      <c r="M592" s="8"/>
      <c r="N592" s="8">
        <v>4.9000000000000004</v>
      </c>
      <c r="O592" s="8"/>
      <c r="P592" s="8"/>
      <c r="Q592" s="8"/>
      <c r="R592" s="8">
        <v>1</v>
      </c>
      <c r="S592" s="8"/>
      <c r="T592" s="8"/>
      <c r="U592" s="8">
        <v>1</v>
      </c>
      <c r="V592" s="8">
        <v>2</v>
      </c>
      <c r="W592" s="8"/>
      <c r="X592" s="8"/>
      <c r="Y592" s="8"/>
      <c r="Z592" s="8"/>
      <c r="AA592" s="8"/>
      <c r="AB592" s="8"/>
      <c r="AC592" s="8"/>
      <c r="AD592" s="8"/>
      <c r="AE592" s="8">
        <v>8</v>
      </c>
      <c r="AF592" s="8">
        <v>5</v>
      </c>
      <c r="AG592" s="8">
        <v>9</v>
      </c>
      <c r="AH592" s="8">
        <v>1</v>
      </c>
      <c r="AI592" s="8"/>
      <c r="AJ592" s="8">
        <v>726</v>
      </c>
      <c r="AK592" s="8"/>
      <c r="AL592" s="8"/>
    </row>
    <row r="593" spans="1:39" ht="15.75" x14ac:dyDescent="0.25">
      <c r="A593" s="59"/>
      <c r="B593" s="50"/>
      <c r="C593" s="50"/>
      <c r="D593" s="51"/>
      <c r="E593" s="7">
        <v>3528</v>
      </c>
      <c r="F593" s="8"/>
      <c r="G593" s="8"/>
      <c r="H593" s="8"/>
      <c r="I593" s="8"/>
      <c r="J593" s="8">
        <v>2085</v>
      </c>
      <c r="K593" s="8">
        <v>1794.52</v>
      </c>
      <c r="L593" s="8">
        <v>111216</v>
      </c>
      <c r="M593" s="8"/>
      <c r="N593" s="8">
        <v>1925.7</v>
      </c>
      <c r="O593" s="8"/>
      <c r="P593" s="8"/>
      <c r="Q593" s="8"/>
      <c r="R593" s="8">
        <v>15408</v>
      </c>
      <c r="S593" s="8"/>
      <c r="T593" s="8"/>
      <c r="U593" s="8">
        <v>340.26</v>
      </c>
      <c r="V593" s="8">
        <v>1532</v>
      </c>
      <c r="W593" s="8"/>
      <c r="X593" s="8"/>
      <c r="Y593" s="8"/>
      <c r="Z593" s="8">
        <f>1553.81*Z592</f>
        <v>0</v>
      </c>
      <c r="AA593" s="8">
        <f>1553.81*AA592</f>
        <v>0</v>
      </c>
      <c r="AB593" s="8">
        <f>2039.2*AB592</f>
        <v>0</v>
      </c>
      <c r="AC593" s="8">
        <f>1929.63*AC592</f>
        <v>0</v>
      </c>
      <c r="AD593" s="8">
        <f>3126.25*AD592</f>
        <v>0</v>
      </c>
      <c r="AE593" s="8">
        <f>1261.2*AE592</f>
        <v>10089.6</v>
      </c>
      <c r="AF593" s="8">
        <f>133.5*AF592</f>
        <v>667.5</v>
      </c>
      <c r="AG593" s="8">
        <f>574.7*AG592</f>
        <v>5172.3</v>
      </c>
      <c r="AH593" s="8">
        <f>1479*AH592</f>
        <v>1479</v>
      </c>
      <c r="AI593" s="8"/>
      <c r="AJ593" s="8">
        <v>14526</v>
      </c>
      <c r="AK593" s="8">
        <v>9500</v>
      </c>
      <c r="AL593" s="8">
        <f>SUM(E593:AK593)</f>
        <v>179263.88</v>
      </c>
    </row>
    <row r="594" spans="1:39" ht="15.75" x14ac:dyDescent="0.25">
      <c r="A594" s="60">
        <v>296</v>
      </c>
      <c r="B594" s="48" t="s">
        <v>367</v>
      </c>
      <c r="C594" s="48"/>
      <c r="D594" s="49"/>
      <c r="E594" s="7"/>
      <c r="F594" s="11"/>
      <c r="G594" s="8"/>
      <c r="H594" s="8"/>
      <c r="I594" s="8"/>
      <c r="J594" s="8"/>
      <c r="K594" s="8"/>
      <c r="L594" s="8" t="s">
        <v>249</v>
      </c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>
        <v>9</v>
      </c>
      <c r="AF594" s="8">
        <v>20</v>
      </c>
      <c r="AG594" s="8">
        <v>19</v>
      </c>
      <c r="AH594" s="8">
        <v>3</v>
      </c>
      <c r="AI594" s="8"/>
      <c r="AJ594" s="8">
        <v>1659</v>
      </c>
      <c r="AK594" s="8"/>
      <c r="AL594" s="8"/>
    </row>
    <row r="595" spans="1:39" ht="15.75" x14ac:dyDescent="0.25">
      <c r="A595" s="60"/>
      <c r="B595" s="50"/>
      <c r="C595" s="50"/>
      <c r="D595" s="51"/>
      <c r="E595" s="7"/>
      <c r="F595" s="8"/>
      <c r="G595" s="8"/>
      <c r="H595" s="8"/>
      <c r="I595" s="8"/>
      <c r="J595" s="8"/>
      <c r="K595" s="8"/>
      <c r="L595" s="8">
        <v>133724</v>
      </c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>
        <f>1553.81*Z594</f>
        <v>0</v>
      </c>
      <c r="AA595" s="8">
        <f>1553.81*AA594</f>
        <v>0</v>
      </c>
      <c r="AB595" s="8">
        <f>2039.2*AB594</f>
        <v>0</v>
      </c>
      <c r="AC595" s="8">
        <f>1929.63*AC594</f>
        <v>0</v>
      </c>
      <c r="AD595" s="8">
        <f>3126.25*AD594</f>
        <v>0</v>
      </c>
      <c r="AE595" s="8">
        <f>1261.2*AE594</f>
        <v>11350.800000000001</v>
      </c>
      <c r="AF595" s="8">
        <f>133.5*AF594</f>
        <v>2670</v>
      </c>
      <c r="AG595" s="8">
        <f>574.7*AG594</f>
        <v>10919.300000000001</v>
      </c>
      <c r="AH595" s="8">
        <f>1479*AH594</f>
        <v>4437</v>
      </c>
      <c r="AI595" s="8"/>
      <c r="AJ595" s="8">
        <v>33183</v>
      </c>
      <c r="AK595" s="8">
        <v>20500</v>
      </c>
      <c r="AL595" s="8">
        <f>SUM(E595:AK595)</f>
        <v>216784.09999999998</v>
      </c>
    </row>
    <row r="596" spans="1:39" ht="15.75" x14ac:dyDescent="0.25">
      <c r="A596" s="58">
        <v>297</v>
      </c>
      <c r="B596" s="48" t="s">
        <v>368</v>
      </c>
      <c r="C596" s="48"/>
      <c r="D596" s="49"/>
      <c r="E596" s="7"/>
      <c r="F596" s="11"/>
      <c r="G596" s="8"/>
      <c r="H596" s="8"/>
      <c r="I596" s="8"/>
      <c r="J596" s="8"/>
      <c r="K596" s="8">
        <v>16</v>
      </c>
      <c r="L596" s="8"/>
      <c r="M596" s="8"/>
      <c r="N596" s="8"/>
      <c r="O596" s="8">
        <v>2</v>
      </c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>
        <v>2</v>
      </c>
      <c r="AH596" s="8">
        <v>2</v>
      </c>
      <c r="AI596" s="8"/>
      <c r="AJ596" s="8">
        <v>873</v>
      </c>
      <c r="AK596" s="8"/>
      <c r="AL596" s="8"/>
    </row>
    <row r="597" spans="1:39" ht="15.75" x14ac:dyDescent="0.25">
      <c r="A597" s="59"/>
      <c r="B597" s="50"/>
      <c r="C597" s="50"/>
      <c r="D597" s="51"/>
      <c r="E597" s="7"/>
      <c r="F597" s="8"/>
      <c r="G597" s="8"/>
      <c r="H597" s="8"/>
      <c r="I597" s="8"/>
      <c r="J597" s="8"/>
      <c r="K597" s="8">
        <v>1688.96</v>
      </c>
      <c r="L597" s="8"/>
      <c r="M597" s="8"/>
      <c r="N597" s="8"/>
      <c r="O597" s="8">
        <v>785.76</v>
      </c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>
        <f>1553.81*Z596</f>
        <v>0</v>
      </c>
      <c r="AA597" s="8">
        <f>1553.81*AA596</f>
        <v>0</v>
      </c>
      <c r="AB597" s="8">
        <f>2039.2*AB596</f>
        <v>0</v>
      </c>
      <c r="AC597" s="8">
        <f>1929.63*AC596</f>
        <v>0</v>
      </c>
      <c r="AD597" s="8">
        <f>3126.25*AD596</f>
        <v>0</v>
      </c>
      <c r="AE597" s="8">
        <f>1261.2*AE596</f>
        <v>0</v>
      </c>
      <c r="AF597" s="8">
        <f>133.5*AF596</f>
        <v>0</v>
      </c>
      <c r="AG597" s="8">
        <f>574.7*AG596</f>
        <v>1149.4000000000001</v>
      </c>
      <c r="AH597" s="8">
        <f>1479*AH596</f>
        <v>2958</v>
      </c>
      <c r="AI597" s="8"/>
      <c r="AJ597" s="8">
        <v>17469</v>
      </c>
      <c r="AK597" s="8">
        <v>5880</v>
      </c>
      <c r="AL597" s="8">
        <f>SUM(E597:AK597)</f>
        <v>29931.120000000003</v>
      </c>
    </row>
    <row r="598" spans="1:39" ht="15.75" x14ac:dyDescent="0.25">
      <c r="A598" s="58">
        <v>298</v>
      </c>
      <c r="B598" s="48" t="s">
        <v>369</v>
      </c>
      <c r="C598" s="48"/>
      <c r="D598" s="49"/>
      <c r="E598" s="7"/>
      <c r="F598" s="11"/>
      <c r="G598" s="8"/>
      <c r="H598" s="8"/>
      <c r="I598" s="8"/>
      <c r="J598" s="8"/>
      <c r="K598" s="8">
        <v>17</v>
      </c>
      <c r="L598" s="8"/>
      <c r="M598" s="8"/>
      <c r="N598" s="8"/>
      <c r="O598" s="8">
        <v>1</v>
      </c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>
        <v>3</v>
      </c>
      <c r="AA598" s="8">
        <v>3</v>
      </c>
      <c r="AB598" s="8"/>
      <c r="AC598" s="8"/>
      <c r="AD598" s="8"/>
      <c r="AE598" s="8"/>
      <c r="AF598" s="8"/>
      <c r="AG598" s="8"/>
      <c r="AH598" s="8"/>
      <c r="AI598" s="8"/>
      <c r="AJ598" s="8">
        <v>420</v>
      </c>
      <c r="AK598" s="8"/>
      <c r="AL598" s="8"/>
    </row>
    <row r="599" spans="1:39" ht="15.75" x14ac:dyDescent="0.25">
      <c r="A599" s="59"/>
      <c r="B599" s="50"/>
      <c r="C599" s="50"/>
      <c r="D599" s="51"/>
      <c r="E599" s="7"/>
      <c r="F599" s="8"/>
      <c r="G599" s="8"/>
      <c r="H599" s="8"/>
      <c r="I599" s="8"/>
      <c r="J599" s="8"/>
      <c r="K599" s="8">
        <v>1794.52</v>
      </c>
      <c r="L599" s="8"/>
      <c r="M599" s="8"/>
      <c r="N599" s="8"/>
      <c r="O599" s="8">
        <v>392.88</v>
      </c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>
        <f>1553.81*Z598</f>
        <v>4661.43</v>
      </c>
      <c r="AA599" s="8">
        <f>1553.81*AA598</f>
        <v>4661.43</v>
      </c>
      <c r="AB599" s="8">
        <f>2039.2*AB598</f>
        <v>0</v>
      </c>
      <c r="AC599" s="8">
        <f>1929.63*AC598</f>
        <v>0</v>
      </c>
      <c r="AD599" s="8">
        <f>3126.25*AD598</f>
        <v>0</v>
      </c>
      <c r="AE599" s="8">
        <f>1261.2*AE598</f>
        <v>0</v>
      </c>
      <c r="AF599" s="8">
        <f>133.5*AF598</f>
        <v>0</v>
      </c>
      <c r="AG599" s="8">
        <f>574.7*AG598</f>
        <v>0</v>
      </c>
      <c r="AH599" s="8">
        <f>1479*AH598</f>
        <v>0</v>
      </c>
      <c r="AI599" s="8"/>
      <c r="AJ599" s="8">
        <v>8397</v>
      </c>
      <c r="AK599" s="8">
        <v>4200</v>
      </c>
      <c r="AL599" s="8">
        <f>SUM(E599:AK599)</f>
        <v>24107.260000000002</v>
      </c>
    </row>
    <row r="600" spans="1:39" ht="15.75" x14ac:dyDescent="0.25">
      <c r="A600" s="60">
        <v>299</v>
      </c>
      <c r="B600" s="48" t="s">
        <v>370</v>
      </c>
      <c r="C600" s="48"/>
      <c r="D600" s="49"/>
      <c r="E600" s="7"/>
      <c r="F600" s="11"/>
      <c r="G600" s="8"/>
      <c r="H600" s="8"/>
      <c r="I600" s="8"/>
      <c r="J600" s="8"/>
      <c r="K600" s="8">
        <v>20</v>
      </c>
      <c r="L600" s="8"/>
      <c r="M600" s="8"/>
      <c r="N600" s="8"/>
      <c r="O600" s="8"/>
      <c r="P600" s="8"/>
      <c r="Q600" s="8"/>
      <c r="R600" s="8">
        <v>5</v>
      </c>
      <c r="S600" s="8"/>
      <c r="T600" s="8"/>
      <c r="U600" s="8"/>
      <c r="V600" s="8">
        <v>3</v>
      </c>
      <c r="W600" s="8"/>
      <c r="X600" s="8"/>
      <c r="Y600" s="8"/>
      <c r="Z600" s="8"/>
      <c r="AA600" s="8"/>
      <c r="AB600" s="8"/>
      <c r="AC600" s="8"/>
      <c r="AD600" s="8"/>
      <c r="AE600" s="8">
        <v>11</v>
      </c>
      <c r="AF600" s="8">
        <v>5</v>
      </c>
      <c r="AG600" s="8">
        <v>8</v>
      </c>
      <c r="AH600" s="8">
        <v>1</v>
      </c>
      <c r="AI600" s="8"/>
      <c r="AJ600" s="8"/>
      <c r="AK600" s="8"/>
      <c r="AL600" s="8"/>
    </row>
    <row r="601" spans="1:39" ht="15.75" x14ac:dyDescent="0.25">
      <c r="A601" s="60"/>
      <c r="B601" s="50"/>
      <c r="C601" s="50"/>
      <c r="D601" s="51"/>
      <c r="E601" s="7"/>
      <c r="F601" s="8"/>
      <c r="G601" s="8"/>
      <c r="H601" s="8"/>
      <c r="I601" s="8"/>
      <c r="J601" s="8"/>
      <c r="K601" s="8">
        <v>2111.1999999999998</v>
      </c>
      <c r="L601" s="8"/>
      <c r="M601" s="8"/>
      <c r="N601" s="8"/>
      <c r="O601" s="8"/>
      <c r="P601" s="8"/>
      <c r="Q601" s="8"/>
      <c r="R601" s="8">
        <v>2210</v>
      </c>
      <c r="S601" s="8"/>
      <c r="T601" s="8"/>
      <c r="U601" s="8"/>
      <c r="V601" s="8">
        <v>2298</v>
      </c>
      <c r="W601" s="8"/>
      <c r="X601" s="8"/>
      <c r="Y601" s="8"/>
      <c r="Z601" s="8">
        <f>1553.81*Z600</f>
        <v>0</v>
      </c>
      <c r="AA601" s="8">
        <f>1553.81*AA600</f>
        <v>0</v>
      </c>
      <c r="AB601" s="8">
        <f>2039.2*AB600</f>
        <v>0</v>
      </c>
      <c r="AC601" s="8">
        <f>1929.63*AC600</f>
        <v>0</v>
      </c>
      <c r="AD601" s="8">
        <f>3126.25*AD600</f>
        <v>0</v>
      </c>
      <c r="AE601" s="8">
        <f>1261.2*AE600</f>
        <v>13873.2</v>
      </c>
      <c r="AF601" s="8">
        <f>133.5*AF600</f>
        <v>667.5</v>
      </c>
      <c r="AG601" s="8">
        <f>574.7*AG600</f>
        <v>4597.6000000000004</v>
      </c>
      <c r="AH601" s="8">
        <f>1479*AH600</f>
        <v>1479</v>
      </c>
      <c r="AI601" s="8"/>
      <c r="AJ601" s="8"/>
      <c r="AK601" s="8">
        <v>14690</v>
      </c>
      <c r="AL601" s="8">
        <f>SUM(E601:AK601)</f>
        <v>41926.5</v>
      </c>
    </row>
    <row r="602" spans="1:39" ht="15.75" x14ac:dyDescent="0.25">
      <c r="A602" s="58">
        <v>300</v>
      </c>
      <c r="B602" s="48" t="s">
        <v>371</v>
      </c>
      <c r="C602" s="48"/>
      <c r="D602" s="49"/>
      <c r="E602" s="38"/>
      <c r="F602" s="11"/>
      <c r="G602" s="8"/>
      <c r="H602" s="8"/>
      <c r="I602" s="8"/>
      <c r="J602" s="8"/>
      <c r="K602" s="8">
        <v>15.4</v>
      </c>
      <c r="L602" s="8"/>
      <c r="M602" s="8"/>
      <c r="N602" s="8"/>
      <c r="O602" s="8"/>
      <c r="P602" s="8"/>
      <c r="Q602" s="8">
        <v>0.8</v>
      </c>
      <c r="R602" s="8"/>
      <c r="S602" s="8"/>
      <c r="T602" s="8">
        <v>1</v>
      </c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>
        <v>5</v>
      </c>
      <c r="AG602" s="8">
        <v>7</v>
      </c>
      <c r="AH602" s="8">
        <v>1</v>
      </c>
      <c r="AI602" s="8"/>
      <c r="AJ602" s="8">
        <v>964</v>
      </c>
      <c r="AK602" s="8"/>
      <c r="AL602" s="8"/>
    </row>
    <row r="603" spans="1:39" ht="15.75" x14ac:dyDescent="0.25">
      <c r="A603" s="59"/>
      <c r="B603" s="50"/>
      <c r="C603" s="50"/>
      <c r="D603" s="51"/>
      <c r="E603" s="22"/>
      <c r="F603" s="8"/>
      <c r="G603" s="8"/>
      <c r="H603" s="8"/>
      <c r="I603" s="8"/>
      <c r="J603" s="8"/>
      <c r="K603" s="23">
        <v>1625.624</v>
      </c>
      <c r="L603" s="8"/>
      <c r="M603" s="8"/>
      <c r="N603" s="8"/>
      <c r="O603" s="8"/>
      <c r="P603" s="8"/>
      <c r="Q603" s="8">
        <v>70.040000000000006</v>
      </c>
      <c r="R603" s="8"/>
      <c r="S603" s="8"/>
      <c r="T603" s="8">
        <v>6001</v>
      </c>
      <c r="U603" s="8"/>
      <c r="V603" s="8"/>
      <c r="W603" s="8"/>
      <c r="X603" s="8"/>
      <c r="Y603" s="8"/>
      <c r="Z603" s="8">
        <f>1553.81*Z602</f>
        <v>0</v>
      </c>
      <c r="AA603" s="8">
        <f>1553.81*AA602</f>
        <v>0</v>
      </c>
      <c r="AB603" s="8">
        <f>2039.2*AB602</f>
        <v>0</v>
      </c>
      <c r="AC603" s="8">
        <f>1929.63*AC602</f>
        <v>0</v>
      </c>
      <c r="AD603" s="8">
        <f>3126.25*AD602</f>
        <v>0</v>
      </c>
      <c r="AE603" s="8">
        <f>1261.2*AE602</f>
        <v>0</v>
      </c>
      <c r="AF603" s="8">
        <f>133.5*AF602</f>
        <v>667.5</v>
      </c>
      <c r="AG603" s="8">
        <f>574.7*AG602</f>
        <v>4022.9000000000005</v>
      </c>
      <c r="AH603" s="8">
        <f>1479*AH602</f>
        <v>1479</v>
      </c>
      <c r="AI603" s="8"/>
      <c r="AJ603" s="8">
        <v>19278</v>
      </c>
      <c r="AK603" s="8">
        <v>6430</v>
      </c>
      <c r="AL603" s="8">
        <f>SUM(E603:AK603)</f>
        <v>39574.063999999998</v>
      </c>
    </row>
    <row r="604" spans="1:39" ht="15.75" x14ac:dyDescent="0.25">
      <c r="A604" s="58">
        <v>301</v>
      </c>
      <c r="B604" s="48" t="s">
        <v>372</v>
      </c>
      <c r="C604" s="48"/>
      <c r="D604" s="49"/>
      <c r="E604" s="7"/>
      <c r="F604" s="11"/>
      <c r="G604" s="8"/>
      <c r="H604" s="8"/>
      <c r="I604" s="8"/>
      <c r="J604" s="8"/>
      <c r="K604" s="8"/>
      <c r="L604" s="8"/>
      <c r="M604" s="8"/>
      <c r="N604" s="8"/>
      <c r="O604" s="8">
        <v>11</v>
      </c>
      <c r="P604" s="8"/>
      <c r="Q604" s="8"/>
      <c r="R604" s="8">
        <v>2</v>
      </c>
      <c r="S604" s="8"/>
      <c r="T604" s="8">
        <v>4</v>
      </c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>
        <v>8</v>
      </c>
      <c r="AF604" s="8">
        <v>10</v>
      </c>
      <c r="AG604" s="8">
        <v>8</v>
      </c>
      <c r="AH604" s="8">
        <v>2</v>
      </c>
      <c r="AI604" s="8"/>
      <c r="AJ604" s="8">
        <v>1322</v>
      </c>
      <c r="AK604" s="8"/>
      <c r="AL604" s="8"/>
    </row>
    <row r="605" spans="1:39" ht="15.75" x14ac:dyDescent="0.25">
      <c r="A605" s="59"/>
      <c r="B605" s="50"/>
      <c r="C605" s="50"/>
      <c r="D605" s="51"/>
      <c r="E605" s="7"/>
      <c r="F605" s="8"/>
      <c r="G605" s="8"/>
      <c r="H605" s="8"/>
      <c r="I605" s="8"/>
      <c r="J605" s="8"/>
      <c r="K605" s="8"/>
      <c r="L605" s="8"/>
      <c r="M605" s="8"/>
      <c r="N605" s="8"/>
      <c r="O605" s="8">
        <v>4321.68</v>
      </c>
      <c r="P605" s="8"/>
      <c r="Q605" s="8"/>
      <c r="R605" s="8">
        <v>884</v>
      </c>
      <c r="S605" s="8"/>
      <c r="T605" s="8">
        <v>24004</v>
      </c>
      <c r="U605" s="8"/>
      <c r="V605" s="8"/>
      <c r="W605" s="8"/>
      <c r="X605" s="8"/>
      <c r="Y605" s="8"/>
      <c r="Z605" s="8">
        <f>1553.81*Z604</f>
        <v>0</v>
      </c>
      <c r="AA605" s="8">
        <f>1553.81*AA604</f>
        <v>0</v>
      </c>
      <c r="AB605" s="8">
        <f>2039.2*AB604</f>
        <v>0</v>
      </c>
      <c r="AC605" s="8">
        <f>1929.63*AC604</f>
        <v>0</v>
      </c>
      <c r="AD605" s="8">
        <f>3126.25*AD604</f>
        <v>0</v>
      </c>
      <c r="AE605" s="8">
        <f>1261.2*AE604</f>
        <v>10089.6</v>
      </c>
      <c r="AF605" s="8">
        <f>133.5*AF604</f>
        <v>1335</v>
      </c>
      <c r="AG605" s="8">
        <f>574.7*AG604</f>
        <v>4597.6000000000004</v>
      </c>
      <c r="AH605" s="8">
        <f>1479*AH604</f>
        <v>2958</v>
      </c>
      <c r="AI605" s="8"/>
      <c r="AJ605" s="8">
        <v>26433</v>
      </c>
      <c r="AK605" s="8">
        <v>19050</v>
      </c>
      <c r="AL605" s="8">
        <f>SUM(E605:AK605)</f>
        <v>93672.88</v>
      </c>
    </row>
    <row r="606" spans="1:39" s="11" customFormat="1" ht="15.75" x14ac:dyDescent="0.25">
      <c r="A606" s="61">
        <v>302</v>
      </c>
      <c r="B606" s="54" t="s">
        <v>373</v>
      </c>
      <c r="C606" s="54"/>
      <c r="D606" s="55"/>
      <c r="E606" s="62"/>
      <c r="F606" s="62"/>
      <c r="G606" s="62"/>
      <c r="H606" s="62"/>
      <c r="I606" s="62"/>
      <c r="J606" s="62"/>
      <c r="K606" s="8">
        <v>16.72</v>
      </c>
      <c r="L606" s="8"/>
      <c r="M606" s="8"/>
      <c r="N606" s="8">
        <v>7.4</v>
      </c>
      <c r="O606" s="8"/>
      <c r="P606" s="8"/>
      <c r="Q606" s="8">
        <v>16</v>
      </c>
      <c r="R606" s="8"/>
      <c r="S606" s="8"/>
      <c r="T606" s="8"/>
      <c r="U606" s="8"/>
      <c r="V606" s="8">
        <v>18.911999999999999</v>
      </c>
      <c r="W606" s="8"/>
      <c r="X606" s="8"/>
      <c r="Y606" s="8"/>
      <c r="Z606" s="8"/>
      <c r="AA606" s="8"/>
      <c r="AB606" s="8"/>
      <c r="AC606" s="8"/>
      <c r="AD606" s="8"/>
      <c r="AE606" s="8">
        <v>1</v>
      </c>
      <c r="AF606" s="8">
        <v>5</v>
      </c>
      <c r="AG606" s="8">
        <v>7</v>
      </c>
      <c r="AH606" s="8"/>
      <c r="AI606" s="8"/>
      <c r="AJ606" s="8"/>
      <c r="AK606" s="8"/>
      <c r="AL606" s="8"/>
      <c r="AM606" s="8"/>
    </row>
    <row r="607" spans="1:39" s="11" customFormat="1" ht="27.75" customHeight="1" x14ac:dyDescent="0.25">
      <c r="A607" s="61"/>
      <c r="B607" s="56"/>
      <c r="C607" s="56"/>
      <c r="D607" s="57"/>
      <c r="E607" s="62"/>
      <c r="F607" s="62"/>
      <c r="G607" s="62"/>
      <c r="H607" s="62"/>
      <c r="I607" s="62"/>
      <c r="J607" s="62"/>
      <c r="K607" s="8">
        <v>17201.599999999999</v>
      </c>
      <c r="L607" s="8"/>
      <c r="M607" s="8"/>
      <c r="N607" s="8">
        <v>2153.4</v>
      </c>
      <c r="O607" s="8"/>
      <c r="P607" s="8"/>
      <c r="Q607" s="8">
        <v>8048</v>
      </c>
      <c r="R607" s="8"/>
      <c r="S607" s="8"/>
      <c r="T607" s="8"/>
      <c r="U607" s="8"/>
      <c r="V607" s="8">
        <v>19750</v>
      </c>
      <c r="W607" s="8"/>
      <c r="X607" s="8"/>
      <c r="Y607" s="8"/>
      <c r="Z607" s="8"/>
      <c r="AA607" s="8"/>
      <c r="AB607" s="8"/>
      <c r="AC607" s="8"/>
      <c r="AD607" s="8"/>
      <c r="AE607" s="8">
        <v>1249</v>
      </c>
      <c r="AF607" s="8">
        <v>667.5</v>
      </c>
      <c r="AG607" s="8">
        <v>4022.9</v>
      </c>
      <c r="AH607" s="8"/>
      <c r="AI607" s="8"/>
      <c r="AJ607" s="8"/>
      <c r="AK607" s="8">
        <v>14500</v>
      </c>
      <c r="AL607" s="8">
        <v>67592.399999999994</v>
      </c>
    </row>
    <row r="608" spans="1:39" ht="15.75" x14ac:dyDescent="0.25">
      <c r="A608" s="58">
        <v>303</v>
      </c>
      <c r="B608" s="48" t="s">
        <v>374</v>
      </c>
      <c r="C608" s="48"/>
      <c r="D608" s="49"/>
      <c r="E608" s="7"/>
      <c r="F608" s="11"/>
      <c r="G608" s="8"/>
      <c r="H608" s="8"/>
      <c r="I608" s="8"/>
      <c r="J608" s="8"/>
      <c r="K608" s="8">
        <v>25</v>
      </c>
      <c r="L608" s="8"/>
      <c r="M608" s="8"/>
      <c r="N608" s="8">
        <v>2.5</v>
      </c>
      <c r="O608" s="8"/>
      <c r="P608" s="8"/>
      <c r="Q608" s="8"/>
      <c r="R608" s="8">
        <v>1</v>
      </c>
      <c r="S608" s="8"/>
      <c r="T608" s="8">
        <v>1</v>
      </c>
      <c r="U608" s="8"/>
      <c r="V608" s="8"/>
      <c r="W608" s="8"/>
      <c r="X608" s="8"/>
      <c r="Y608" s="8">
        <v>1</v>
      </c>
      <c r="Z608" s="8">
        <v>3</v>
      </c>
      <c r="AA608" s="8"/>
      <c r="AB608" s="8"/>
      <c r="AC608" s="8"/>
      <c r="AD608" s="8"/>
      <c r="AE608" s="8">
        <v>1</v>
      </c>
      <c r="AF608" s="8">
        <v>5</v>
      </c>
      <c r="AG608" s="8">
        <v>6</v>
      </c>
      <c r="AH608" s="8">
        <v>1</v>
      </c>
      <c r="AI608" s="8"/>
      <c r="AJ608" s="8">
        <v>459</v>
      </c>
      <c r="AK608" s="8"/>
      <c r="AL608" s="8"/>
    </row>
    <row r="609" spans="1:38" ht="15.75" x14ac:dyDescent="0.25">
      <c r="A609" s="59"/>
      <c r="B609" s="50"/>
      <c r="C609" s="50"/>
      <c r="D609" s="51"/>
      <c r="E609" s="7"/>
      <c r="F609" s="8"/>
      <c r="G609" s="8"/>
      <c r="H609" s="8"/>
      <c r="I609" s="8"/>
      <c r="J609" s="8"/>
      <c r="K609" s="8">
        <v>2639</v>
      </c>
      <c r="L609" s="8"/>
      <c r="M609" s="8"/>
      <c r="N609" s="8">
        <v>982.5</v>
      </c>
      <c r="O609" s="8"/>
      <c r="P609" s="8"/>
      <c r="Q609" s="8"/>
      <c r="R609" s="8">
        <v>15408</v>
      </c>
      <c r="S609" s="8"/>
      <c r="T609" s="8">
        <v>6001</v>
      </c>
      <c r="U609" s="8"/>
      <c r="V609" s="8"/>
      <c r="W609" s="8"/>
      <c r="X609" s="8"/>
      <c r="Y609" s="8">
        <v>959</v>
      </c>
      <c r="Z609" s="8">
        <f>1553.81*Z608</f>
        <v>4661.43</v>
      </c>
      <c r="AA609" s="8">
        <f>1553.81*AA608</f>
        <v>0</v>
      </c>
      <c r="AB609" s="8">
        <f>2039.2*AB608</f>
        <v>0</v>
      </c>
      <c r="AC609" s="8">
        <f>1929.63*AC608</f>
        <v>0</v>
      </c>
      <c r="AD609" s="8">
        <f>3126.25*AD608</f>
        <v>0</v>
      </c>
      <c r="AE609" s="8">
        <f>1261.2*AE608</f>
        <v>1261.2</v>
      </c>
      <c r="AF609" s="8">
        <f>133.5*AF608</f>
        <v>667.5</v>
      </c>
      <c r="AG609" s="8">
        <f>574.7*AG608</f>
        <v>3448.2000000000003</v>
      </c>
      <c r="AH609" s="8">
        <f>1479*AH608</f>
        <v>1479</v>
      </c>
      <c r="AI609" s="8"/>
      <c r="AJ609" s="8">
        <v>9180</v>
      </c>
      <c r="AK609" s="8">
        <v>4510</v>
      </c>
      <c r="AL609" s="8">
        <f>SUM(E609:AK609)</f>
        <v>51196.83</v>
      </c>
    </row>
    <row r="610" spans="1:38" ht="15.75" x14ac:dyDescent="0.25">
      <c r="A610" s="58">
        <v>304</v>
      </c>
      <c r="B610" s="48" t="s">
        <v>375</v>
      </c>
      <c r="C610" s="48"/>
      <c r="D610" s="49"/>
      <c r="E610" s="7"/>
      <c r="F610" s="11"/>
      <c r="G610" s="8"/>
      <c r="H610" s="8"/>
      <c r="I610" s="8"/>
      <c r="J610" s="8"/>
      <c r="K610" s="8">
        <v>55</v>
      </c>
      <c r="L610" s="8"/>
      <c r="M610" s="8"/>
      <c r="N610" s="8"/>
      <c r="O610" s="8">
        <v>3</v>
      </c>
      <c r="P610" s="8"/>
      <c r="Q610" s="8">
        <v>0.9</v>
      </c>
      <c r="R610" s="8">
        <v>1</v>
      </c>
      <c r="S610" s="8"/>
      <c r="T610" s="8">
        <v>1</v>
      </c>
      <c r="U610" s="8">
        <v>1</v>
      </c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>
        <v>2</v>
      </c>
      <c r="AH610" s="8">
        <v>2</v>
      </c>
      <c r="AI610" s="8"/>
      <c r="AJ610" s="8">
        <v>956</v>
      </c>
      <c r="AK610" s="8"/>
      <c r="AL610" s="8"/>
    </row>
    <row r="611" spans="1:38" ht="15.75" x14ac:dyDescent="0.25">
      <c r="A611" s="59"/>
      <c r="B611" s="50"/>
      <c r="C611" s="50"/>
      <c r="D611" s="51"/>
      <c r="E611" s="7"/>
      <c r="F611" s="8"/>
      <c r="G611" s="8"/>
      <c r="H611" s="8"/>
      <c r="I611" s="8"/>
      <c r="J611" s="8"/>
      <c r="K611" s="8">
        <v>5805.8</v>
      </c>
      <c r="L611" s="8"/>
      <c r="M611" s="8"/>
      <c r="N611" s="8"/>
      <c r="O611" s="8">
        <v>1178.6400000000001</v>
      </c>
      <c r="P611" s="8"/>
      <c r="Q611" s="8">
        <v>78.795000000000002</v>
      </c>
      <c r="R611" s="8">
        <v>15408</v>
      </c>
      <c r="S611" s="8"/>
      <c r="T611" s="8">
        <v>6001</v>
      </c>
      <c r="U611" s="8">
        <v>340.26</v>
      </c>
      <c r="V611" s="8"/>
      <c r="W611" s="8"/>
      <c r="X611" s="8"/>
      <c r="Y611" s="8"/>
      <c r="Z611" s="8">
        <f>1553.81*Z610</f>
        <v>0</v>
      </c>
      <c r="AA611" s="8">
        <f>1553.81*AA610</f>
        <v>0</v>
      </c>
      <c r="AB611" s="8">
        <f>2039.2*AB610</f>
        <v>0</v>
      </c>
      <c r="AC611" s="8">
        <f>1929.63*AC610</f>
        <v>0</v>
      </c>
      <c r="AD611" s="8">
        <f>3126.25*AD610</f>
        <v>0</v>
      </c>
      <c r="AE611" s="8">
        <f>1261.2*AE610</f>
        <v>0</v>
      </c>
      <c r="AF611" s="8">
        <f>133.5*AF610</f>
        <v>0</v>
      </c>
      <c r="AG611" s="8">
        <f>574.7*AG610</f>
        <v>1149.4000000000001</v>
      </c>
      <c r="AH611" s="8">
        <f>1479*AH610</f>
        <v>2958</v>
      </c>
      <c r="AI611" s="8"/>
      <c r="AJ611" s="8">
        <v>19116</v>
      </c>
      <c r="AK611" s="8">
        <v>10400</v>
      </c>
      <c r="AL611" s="8">
        <f>SUM(E611:AK611)</f>
        <v>62435.895000000004</v>
      </c>
    </row>
    <row r="612" spans="1:38" ht="15.75" x14ac:dyDescent="0.25">
      <c r="A612" s="60">
        <v>305</v>
      </c>
      <c r="B612" s="48" t="s">
        <v>376</v>
      </c>
      <c r="C612" s="48"/>
      <c r="D612" s="49"/>
      <c r="E612" s="7"/>
      <c r="F612" s="11"/>
      <c r="G612" s="8"/>
      <c r="H612" s="8"/>
      <c r="I612" s="8"/>
      <c r="J612" s="8"/>
      <c r="K612" s="8">
        <v>19</v>
      </c>
      <c r="L612" s="8" t="s">
        <v>42</v>
      </c>
      <c r="M612" s="8"/>
      <c r="N612" s="8"/>
      <c r="O612" s="8">
        <v>3</v>
      </c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>
        <v>3</v>
      </c>
      <c r="AF612" s="8"/>
      <c r="AG612" s="8">
        <v>6</v>
      </c>
      <c r="AH612" s="8">
        <v>1</v>
      </c>
      <c r="AI612" s="8"/>
      <c r="AJ612" s="8">
        <v>555</v>
      </c>
      <c r="AK612" s="8"/>
      <c r="AL612" s="8"/>
    </row>
    <row r="613" spans="1:38" ht="15.75" x14ac:dyDescent="0.25">
      <c r="A613" s="60"/>
      <c r="B613" s="50"/>
      <c r="C613" s="50"/>
      <c r="D613" s="51"/>
      <c r="E613" s="7"/>
      <c r="F613" s="8"/>
      <c r="G613" s="8"/>
      <c r="H613" s="8"/>
      <c r="I613" s="8"/>
      <c r="J613" s="8"/>
      <c r="K613" s="8">
        <v>2005.64</v>
      </c>
      <c r="L613" s="8"/>
      <c r="M613" s="8"/>
      <c r="N613" s="8"/>
      <c r="O613" s="8">
        <v>1178.6400000000001</v>
      </c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>
        <f>1553.81*Z612</f>
        <v>0</v>
      </c>
      <c r="AA613" s="8">
        <f>1553.81*AA612</f>
        <v>0</v>
      </c>
      <c r="AB613" s="8">
        <f>2039.2*AB612</f>
        <v>0</v>
      </c>
      <c r="AC613" s="8">
        <f>1929.63*AC612</f>
        <v>0</v>
      </c>
      <c r="AD613" s="8">
        <f>3126.25*AD612</f>
        <v>0</v>
      </c>
      <c r="AE613" s="8">
        <f>1261.2*AE612</f>
        <v>3783.6000000000004</v>
      </c>
      <c r="AF613" s="8">
        <f>133.5*AF612</f>
        <v>0</v>
      </c>
      <c r="AG613" s="8">
        <f>574.7*AG612</f>
        <v>3448.2000000000003</v>
      </c>
      <c r="AH613" s="8">
        <f>1479*AH612</f>
        <v>1479</v>
      </c>
      <c r="AI613" s="8"/>
      <c r="AJ613" s="8">
        <v>11097</v>
      </c>
      <c r="AK613" s="8">
        <v>6100</v>
      </c>
      <c r="AL613" s="8">
        <f>SUM(E613:AK613)</f>
        <v>29092.080000000002</v>
      </c>
    </row>
    <row r="614" spans="1:38" ht="15.75" x14ac:dyDescent="0.25">
      <c r="A614" s="58">
        <v>306</v>
      </c>
      <c r="B614" s="48" t="s">
        <v>377</v>
      </c>
      <c r="C614" s="48"/>
      <c r="D614" s="49"/>
      <c r="E614" s="7"/>
      <c r="F614" s="11"/>
      <c r="G614" s="8"/>
      <c r="H614" s="8"/>
      <c r="I614" s="8"/>
      <c r="J614" s="8"/>
      <c r="K614" s="8">
        <v>20</v>
      </c>
      <c r="L614" s="8" t="s">
        <v>79</v>
      </c>
      <c r="M614" s="8"/>
      <c r="N614" s="8"/>
      <c r="O614" s="8"/>
      <c r="P614" s="8"/>
      <c r="Q614" s="8"/>
      <c r="R614" s="8">
        <v>1</v>
      </c>
      <c r="S614" s="8"/>
      <c r="T614" s="8">
        <v>9</v>
      </c>
      <c r="U614" s="8"/>
      <c r="V614" s="8">
        <v>1</v>
      </c>
      <c r="W614" s="8"/>
      <c r="X614" s="8"/>
      <c r="Y614" s="8"/>
      <c r="Z614" s="8"/>
      <c r="AA614" s="8"/>
      <c r="AB614" s="8"/>
      <c r="AC614" s="8"/>
      <c r="AD614" s="8"/>
      <c r="AE614" s="8">
        <v>7</v>
      </c>
      <c r="AF614" s="8">
        <v>5</v>
      </c>
      <c r="AG614" s="8">
        <v>9</v>
      </c>
      <c r="AH614" s="8">
        <v>1</v>
      </c>
      <c r="AI614" s="8"/>
      <c r="AJ614" s="8">
        <v>1287</v>
      </c>
      <c r="AK614" s="8"/>
      <c r="AL614" s="8"/>
    </row>
    <row r="615" spans="1:38" ht="15.75" x14ac:dyDescent="0.25">
      <c r="A615" s="59"/>
      <c r="B615" s="50"/>
      <c r="C615" s="50"/>
      <c r="D615" s="51"/>
      <c r="E615" s="7"/>
      <c r="F615" s="8"/>
      <c r="G615" s="8"/>
      <c r="H615" s="8"/>
      <c r="I615" s="8"/>
      <c r="J615" s="8"/>
      <c r="K615" s="8">
        <v>2111.1999999999998</v>
      </c>
      <c r="L615" s="8">
        <v>195952</v>
      </c>
      <c r="M615" s="8"/>
      <c r="N615" s="8"/>
      <c r="O615" s="8"/>
      <c r="P615" s="8"/>
      <c r="Q615" s="8"/>
      <c r="R615" s="8">
        <v>15408</v>
      </c>
      <c r="S615" s="8"/>
      <c r="T615" s="8">
        <f>2652+18003</f>
        <v>20655</v>
      </c>
      <c r="U615" s="8"/>
      <c r="V615" s="8">
        <v>766</v>
      </c>
      <c r="W615" s="8"/>
      <c r="X615" s="8"/>
      <c r="Y615" s="8"/>
      <c r="Z615" s="8">
        <f>1553.81*Z614</f>
        <v>0</v>
      </c>
      <c r="AA615" s="8">
        <f>1553.81*AA614</f>
        <v>0</v>
      </c>
      <c r="AB615" s="8">
        <f>2039.2*AB614</f>
        <v>0</v>
      </c>
      <c r="AC615" s="8">
        <f>1929.63*AC614</f>
        <v>0</v>
      </c>
      <c r="AD615" s="8">
        <f>3126.25*AD614</f>
        <v>0</v>
      </c>
      <c r="AE615" s="8">
        <f>1261.2*AE614</f>
        <v>8828.4</v>
      </c>
      <c r="AF615" s="8">
        <f>133.5*AF614</f>
        <v>667.5</v>
      </c>
      <c r="AG615" s="8">
        <f>574.7*AG614</f>
        <v>5172.3</v>
      </c>
      <c r="AH615" s="8">
        <f>1479*AH614</f>
        <v>1479</v>
      </c>
      <c r="AI615" s="8"/>
      <c r="AJ615" s="8">
        <v>25731</v>
      </c>
      <c r="AK615" s="8">
        <v>20000</v>
      </c>
      <c r="AL615" s="8">
        <f>SUM(E615:AK615)</f>
        <v>296770.40000000002</v>
      </c>
    </row>
    <row r="616" spans="1:38" ht="15.75" x14ac:dyDescent="0.25">
      <c r="A616" s="58">
        <v>307</v>
      </c>
      <c r="B616" s="48" t="s">
        <v>378</v>
      </c>
      <c r="C616" s="48"/>
      <c r="D616" s="49"/>
      <c r="E616" s="7"/>
      <c r="F616" s="11"/>
      <c r="G616" s="8"/>
      <c r="H616" s="8"/>
      <c r="I616" s="8"/>
      <c r="J616" s="8"/>
      <c r="K616" s="8"/>
      <c r="L616" s="8" t="s">
        <v>219</v>
      </c>
      <c r="M616" s="8"/>
      <c r="N616" s="8">
        <v>3.5</v>
      </c>
      <c r="O616" s="8"/>
      <c r="P616" s="8"/>
      <c r="Q616" s="8">
        <v>1.5</v>
      </c>
      <c r="R616" s="8"/>
      <c r="S616" s="8"/>
      <c r="T616" s="8">
        <v>3</v>
      </c>
      <c r="U616" s="8"/>
      <c r="V616" s="8">
        <v>5</v>
      </c>
      <c r="W616" s="8"/>
      <c r="X616" s="8"/>
      <c r="Y616" s="8"/>
      <c r="Z616" s="8"/>
      <c r="AA616" s="8">
        <v>1</v>
      </c>
      <c r="AB616" s="8">
        <v>1</v>
      </c>
      <c r="AC616" s="8">
        <v>3</v>
      </c>
      <c r="AD616" s="8"/>
      <c r="AE616" s="8">
        <v>13</v>
      </c>
      <c r="AF616" s="8">
        <v>40</v>
      </c>
      <c r="AG616" s="8">
        <v>29</v>
      </c>
      <c r="AH616" s="8">
        <v>5</v>
      </c>
      <c r="AI616" s="8"/>
      <c r="AJ616" s="8"/>
      <c r="AK616" s="8"/>
      <c r="AL616" s="8"/>
    </row>
    <row r="617" spans="1:38" ht="15.75" x14ac:dyDescent="0.25">
      <c r="A617" s="59"/>
      <c r="B617" s="50"/>
      <c r="C617" s="50"/>
      <c r="D617" s="51"/>
      <c r="E617" s="7"/>
      <c r="F617" s="8"/>
      <c r="G617" s="8"/>
      <c r="H617" s="8"/>
      <c r="I617" s="8"/>
      <c r="J617" s="8"/>
      <c r="K617" s="8"/>
      <c r="L617" s="8">
        <v>121808</v>
      </c>
      <c r="M617" s="8"/>
      <c r="N617" s="8">
        <v>1375.5</v>
      </c>
      <c r="O617" s="8"/>
      <c r="P617" s="8"/>
      <c r="Q617" s="8">
        <v>131.32499999999999</v>
      </c>
      <c r="R617" s="8"/>
      <c r="S617" s="8"/>
      <c r="T617" s="8">
        <v>18003</v>
      </c>
      <c r="U617" s="8"/>
      <c r="V617" s="8">
        <v>3830</v>
      </c>
      <c r="W617" s="8"/>
      <c r="X617" s="8"/>
      <c r="Y617" s="8"/>
      <c r="Z617" s="8">
        <f>1553.81*Z616</f>
        <v>0</v>
      </c>
      <c r="AA617" s="8">
        <f>1553.81*AA616</f>
        <v>1553.81</v>
      </c>
      <c r="AB617" s="8">
        <f>2039.2*AB616</f>
        <v>2039.2</v>
      </c>
      <c r="AC617" s="8">
        <f>1929.63*AC616</f>
        <v>5788.89</v>
      </c>
      <c r="AD617" s="8">
        <f>3126.25*AD616</f>
        <v>0</v>
      </c>
      <c r="AE617" s="8">
        <f>1261.2*AE616</f>
        <v>16395.600000000002</v>
      </c>
      <c r="AF617" s="8">
        <f>133.5*AF616</f>
        <v>5340</v>
      </c>
      <c r="AG617" s="8">
        <f>574.7*AG616</f>
        <v>16666.300000000003</v>
      </c>
      <c r="AH617" s="8">
        <f>1479*AH616</f>
        <v>7395</v>
      </c>
      <c r="AI617" s="8"/>
      <c r="AJ617" s="8"/>
      <c r="AK617" s="8">
        <v>50000</v>
      </c>
      <c r="AL617" s="8">
        <f>SUM(E617:AK617)</f>
        <v>250326.62500000006</v>
      </c>
    </row>
    <row r="618" spans="1:38" ht="15.75" x14ac:dyDescent="0.25">
      <c r="A618" s="60">
        <v>308</v>
      </c>
      <c r="B618" s="48" t="s">
        <v>379</v>
      </c>
      <c r="C618" s="48"/>
      <c r="D618" s="49"/>
      <c r="E618" s="7"/>
      <c r="F618" s="11"/>
      <c r="G618" s="8"/>
      <c r="H618" s="8"/>
      <c r="I618" s="8"/>
      <c r="J618" s="8"/>
      <c r="K618" s="8">
        <v>15</v>
      </c>
      <c r="L618" s="8"/>
      <c r="M618" s="8"/>
      <c r="N618" s="8">
        <v>9.25</v>
      </c>
      <c r="O618" s="8"/>
      <c r="P618" s="8"/>
      <c r="Q618" s="8">
        <v>0.5</v>
      </c>
      <c r="R618" s="8">
        <v>1</v>
      </c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>
        <v>2</v>
      </c>
      <c r="AF618" s="8"/>
      <c r="AG618" s="8">
        <v>4</v>
      </c>
      <c r="AH618" s="8">
        <v>1</v>
      </c>
      <c r="AI618" s="8"/>
      <c r="AJ618" s="8">
        <v>599</v>
      </c>
      <c r="AK618" s="8"/>
      <c r="AL618" s="8"/>
    </row>
    <row r="619" spans="1:38" ht="15.75" x14ac:dyDescent="0.25">
      <c r="A619" s="60"/>
      <c r="B619" s="50"/>
      <c r="C619" s="50"/>
      <c r="D619" s="51"/>
      <c r="E619" s="7"/>
      <c r="F619" s="8"/>
      <c r="G619" s="8"/>
      <c r="H619" s="8"/>
      <c r="I619" s="8"/>
      <c r="J619" s="8"/>
      <c r="K619" s="8">
        <v>1583.4</v>
      </c>
      <c r="L619" s="8"/>
      <c r="M619" s="8"/>
      <c r="N619" s="8">
        <v>3635.25</v>
      </c>
      <c r="O619" s="8"/>
      <c r="P619" s="8"/>
      <c r="Q619" s="8">
        <v>43.774999999999999</v>
      </c>
      <c r="R619" s="8">
        <v>15408</v>
      </c>
      <c r="S619" s="8"/>
      <c r="T619" s="8"/>
      <c r="U619" s="8"/>
      <c r="V619" s="8"/>
      <c r="W619" s="8"/>
      <c r="X619" s="8"/>
      <c r="Y619" s="8"/>
      <c r="Z619" s="8">
        <f>1553.81*Z618</f>
        <v>0</v>
      </c>
      <c r="AA619" s="8">
        <f>1553.81*AA618</f>
        <v>0</v>
      </c>
      <c r="AB619" s="8">
        <f>2039.2*AB618</f>
        <v>0</v>
      </c>
      <c r="AC619" s="8">
        <f>1929.63*AC618</f>
        <v>0</v>
      </c>
      <c r="AD619" s="8">
        <f>3126.25*AD618</f>
        <v>0</v>
      </c>
      <c r="AE619" s="8">
        <f>1261.2*AE618</f>
        <v>2522.4</v>
      </c>
      <c r="AF619" s="8">
        <f>133.5*AF618</f>
        <v>0</v>
      </c>
      <c r="AG619" s="8">
        <f>574.7*AG618</f>
        <v>2298.8000000000002</v>
      </c>
      <c r="AH619" s="8">
        <f>1479*AH618</f>
        <v>1479</v>
      </c>
      <c r="AI619" s="8"/>
      <c r="AJ619" s="8">
        <v>11988</v>
      </c>
      <c r="AK619" s="8">
        <v>14000</v>
      </c>
      <c r="AL619" s="8">
        <f>SUM(E619:AK619)</f>
        <v>52958.625</v>
      </c>
    </row>
    <row r="620" spans="1:38" ht="15.75" x14ac:dyDescent="0.25">
      <c r="A620" s="58">
        <v>309</v>
      </c>
      <c r="B620" s="48" t="s">
        <v>381</v>
      </c>
      <c r="C620" s="48"/>
      <c r="D620" s="49"/>
      <c r="E620" s="7"/>
      <c r="F620" s="11"/>
      <c r="G620" s="8"/>
      <c r="H620" s="8"/>
      <c r="I620" s="8"/>
      <c r="J620" s="8"/>
      <c r="K620" s="8"/>
      <c r="L620" s="8" t="s">
        <v>380</v>
      </c>
      <c r="M620" s="8"/>
      <c r="N620" s="8"/>
      <c r="O620" s="8"/>
      <c r="P620" s="8"/>
      <c r="Q620" s="8"/>
      <c r="R620" s="8"/>
      <c r="S620" s="8"/>
      <c r="T620" s="8">
        <v>2</v>
      </c>
      <c r="U620" s="8"/>
      <c r="V620" s="8"/>
      <c r="W620" s="8"/>
      <c r="X620" s="8"/>
      <c r="Y620" s="8"/>
      <c r="Z620" s="8">
        <v>2</v>
      </c>
      <c r="AA620" s="8"/>
      <c r="AB620" s="8">
        <v>3</v>
      </c>
      <c r="AC620" s="8"/>
      <c r="AD620" s="8"/>
      <c r="AE620" s="8">
        <v>9</v>
      </c>
      <c r="AF620" s="8">
        <v>25</v>
      </c>
      <c r="AG620" s="8">
        <v>34</v>
      </c>
      <c r="AH620" s="8">
        <v>5</v>
      </c>
      <c r="AI620" s="8"/>
      <c r="AJ620" s="8"/>
      <c r="AK620" s="8"/>
      <c r="AL620" s="8"/>
    </row>
    <row r="621" spans="1:38" ht="15.75" x14ac:dyDescent="0.25">
      <c r="A621" s="59"/>
      <c r="B621" s="50"/>
      <c r="C621" s="50"/>
      <c r="D621" s="51"/>
      <c r="E621" s="7"/>
      <c r="F621" s="8"/>
      <c r="G621" s="8"/>
      <c r="H621" s="8"/>
      <c r="I621" s="8"/>
      <c r="J621" s="8"/>
      <c r="K621" s="8"/>
      <c r="L621" s="8">
        <v>229052</v>
      </c>
      <c r="M621" s="8"/>
      <c r="N621" s="8"/>
      <c r="O621" s="8"/>
      <c r="P621" s="8"/>
      <c r="Q621" s="8"/>
      <c r="R621" s="8"/>
      <c r="S621" s="8"/>
      <c r="T621" s="8">
        <v>12002</v>
      </c>
      <c r="U621" s="8"/>
      <c r="V621" s="8"/>
      <c r="W621" s="8"/>
      <c r="X621" s="8"/>
      <c r="Y621" s="8"/>
      <c r="Z621" s="8">
        <f>1553.81*Z620</f>
        <v>3107.62</v>
      </c>
      <c r="AA621" s="8">
        <f>1553.81*AA620</f>
        <v>0</v>
      </c>
      <c r="AB621" s="8">
        <f>2039.2*AB620</f>
        <v>6117.6</v>
      </c>
      <c r="AC621" s="8">
        <f>1929.63*AC620</f>
        <v>0</v>
      </c>
      <c r="AD621" s="8">
        <f>3126.25*AD620</f>
        <v>0</v>
      </c>
      <c r="AE621" s="8">
        <f>1261.2*AE620</f>
        <v>11350.800000000001</v>
      </c>
      <c r="AF621" s="8">
        <f>133.5*AF620</f>
        <v>3337.5</v>
      </c>
      <c r="AG621" s="8">
        <f>574.7*AG620</f>
        <v>19539.800000000003</v>
      </c>
      <c r="AH621" s="8">
        <f>1479*AH620</f>
        <v>7395</v>
      </c>
      <c r="AI621" s="8"/>
      <c r="AJ621" s="8"/>
      <c r="AK621" s="8">
        <v>40000</v>
      </c>
      <c r="AL621" s="8">
        <f>SUM(E621:AK621)</f>
        <v>331902.32</v>
      </c>
    </row>
    <row r="622" spans="1:38" ht="15.75" x14ac:dyDescent="0.25">
      <c r="A622" s="58">
        <v>310</v>
      </c>
      <c r="B622" s="48" t="s">
        <v>382</v>
      </c>
      <c r="C622" s="48"/>
      <c r="D622" s="49"/>
      <c r="E622" s="7"/>
      <c r="F622" s="11"/>
      <c r="G622" s="8"/>
      <c r="H622" s="8"/>
      <c r="I622" s="8"/>
      <c r="J622" s="8"/>
      <c r="K622" s="8">
        <v>65</v>
      </c>
      <c r="L622" s="8"/>
      <c r="M622" s="8"/>
      <c r="N622" s="8"/>
      <c r="O622" s="8"/>
      <c r="P622" s="8"/>
      <c r="Q622" s="8"/>
      <c r="R622" s="8">
        <v>5</v>
      </c>
      <c r="S622" s="8"/>
      <c r="T622" s="8">
        <v>1</v>
      </c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>
        <v>5</v>
      </c>
      <c r="AG622" s="8">
        <v>4</v>
      </c>
      <c r="AH622" s="8">
        <v>2</v>
      </c>
      <c r="AI622" s="8"/>
      <c r="AJ622" s="8"/>
      <c r="AK622" s="8"/>
      <c r="AL622" s="8"/>
    </row>
    <row r="623" spans="1:38" ht="15.75" x14ac:dyDescent="0.25">
      <c r="A623" s="59"/>
      <c r="B623" s="50"/>
      <c r="C623" s="50"/>
      <c r="D623" s="51"/>
      <c r="E623" s="7"/>
      <c r="F623" s="8"/>
      <c r="G623" s="8"/>
      <c r="H623" s="8"/>
      <c r="I623" s="8"/>
      <c r="J623" s="8"/>
      <c r="K623" s="8">
        <v>6861.4</v>
      </c>
      <c r="L623" s="8"/>
      <c r="M623" s="8"/>
      <c r="N623" s="8"/>
      <c r="O623" s="8"/>
      <c r="P623" s="8"/>
      <c r="Q623" s="8"/>
      <c r="R623" s="8">
        <f>1326+30816</f>
        <v>32142</v>
      </c>
      <c r="S623" s="8"/>
      <c r="T623" s="8">
        <f>6001*T622</f>
        <v>6001</v>
      </c>
      <c r="U623" s="8"/>
      <c r="V623" s="8"/>
      <c r="W623" s="8"/>
      <c r="X623" s="8"/>
      <c r="Y623" s="8"/>
      <c r="Z623" s="8">
        <f>1553.81*Z622</f>
        <v>0</v>
      </c>
      <c r="AA623" s="8">
        <f>1553.81*AA622</f>
        <v>0</v>
      </c>
      <c r="AB623" s="8">
        <f>2039.2*AB622</f>
        <v>0</v>
      </c>
      <c r="AC623" s="8">
        <f>1929.63*AC622</f>
        <v>0</v>
      </c>
      <c r="AD623" s="8">
        <f>3126.25*AD622</f>
        <v>0</v>
      </c>
      <c r="AE623" s="8">
        <f>1261.2*AE622</f>
        <v>0</v>
      </c>
      <c r="AF623" s="8">
        <f>133.5*AF622</f>
        <v>667.5</v>
      </c>
      <c r="AG623" s="8">
        <f>574.7*AG622</f>
        <v>2298.8000000000002</v>
      </c>
      <c r="AH623" s="8">
        <f>1479*AH622</f>
        <v>2958</v>
      </c>
      <c r="AI623" s="8"/>
      <c r="AJ623" s="8"/>
      <c r="AK623" s="8">
        <v>23000</v>
      </c>
      <c r="AL623" s="8">
        <f>SUM(E623:AK623)</f>
        <v>73928.700000000012</v>
      </c>
    </row>
    <row r="624" spans="1:38" ht="15.75" x14ac:dyDescent="0.25">
      <c r="A624" s="60">
        <v>311</v>
      </c>
      <c r="B624" s="48" t="s">
        <v>383</v>
      </c>
      <c r="C624" s="48"/>
      <c r="D624" s="49"/>
      <c r="E624" s="16"/>
      <c r="G624" s="17"/>
      <c r="H624" s="17"/>
      <c r="I624" s="17"/>
      <c r="J624" s="17"/>
      <c r="K624" s="17">
        <v>15</v>
      </c>
      <c r="L624" s="17"/>
      <c r="M624" s="17"/>
      <c r="N624" s="17"/>
      <c r="O624" s="17"/>
      <c r="P624" s="17"/>
      <c r="Q624" s="17"/>
      <c r="R624" s="17"/>
      <c r="S624" s="17"/>
      <c r="T624" s="17">
        <v>1</v>
      </c>
      <c r="U624" s="17"/>
      <c r="V624" s="17"/>
      <c r="W624" s="17"/>
      <c r="X624" s="17"/>
      <c r="Y624" s="17"/>
      <c r="Z624" s="8"/>
      <c r="AA624" s="8"/>
      <c r="AB624" s="8"/>
      <c r="AC624" s="8"/>
      <c r="AD624" s="8"/>
      <c r="AE624" s="8"/>
      <c r="AF624" s="17">
        <v>5</v>
      </c>
      <c r="AG624" s="17">
        <v>9</v>
      </c>
      <c r="AH624" s="17">
        <v>3</v>
      </c>
      <c r="AI624" s="17"/>
      <c r="AJ624" s="17">
        <v>2141</v>
      </c>
      <c r="AK624" s="17"/>
      <c r="AL624" s="17"/>
    </row>
    <row r="625" spans="1:38" ht="15.75" x14ac:dyDescent="0.25">
      <c r="A625" s="60"/>
      <c r="B625" s="50"/>
      <c r="C625" s="50"/>
      <c r="D625" s="51"/>
      <c r="E625" s="16"/>
      <c r="F625" s="17"/>
      <c r="G625" s="17"/>
      <c r="H625" s="17"/>
      <c r="I625" s="17"/>
      <c r="J625" s="17"/>
      <c r="K625" s="17">
        <v>14130</v>
      </c>
      <c r="L625" s="17"/>
      <c r="M625" s="17"/>
      <c r="N625" s="17"/>
      <c r="O625" s="17"/>
      <c r="P625" s="17"/>
      <c r="Q625" s="17"/>
      <c r="R625" s="17"/>
      <c r="S625" s="17"/>
      <c r="T625" s="17">
        <v>6001</v>
      </c>
      <c r="U625" s="17"/>
      <c r="V625" s="17"/>
      <c r="W625" s="17"/>
      <c r="X625" s="17"/>
      <c r="Y625" s="17"/>
      <c r="Z625" s="8">
        <f>1553.81*Z624</f>
        <v>0</v>
      </c>
      <c r="AA625" s="8">
        <f>1553.81*AA624</f>
        <v>0</v>
      </c>
      <c r="AB625" s="8">
        <f>2039.2*AB624</f>
        <v>0</v>
      </c>
      <c r="AC625" s="8">
        <f>1929.63*AC624</f>
        <v>0</v>
      </c>
      <c r="AD625" s="8">
        <f>3126.25*AD624</f>
        <v>0</v>
      </c>
      <c r="AE625" s="8">
        <f>1261.2*AE624</f>
        <v>0</v>
      </c>
      <c r="AF625" s="8">
        <f>133.5*AF624</f>
        <v>667.5</v>
      </c>
      <c r="AG625" s="8">
        <f>574.7*AG624</f>
        <v>5172.3</v>
      </c>
      <c r="AH625" s="8">
        <f>1479*AH624</f>
        <v>4437</v>
      </c>
      <c r="AI625" s="17"/>
      <c r="AJ625" s="17"/>
      <c r="AK625" s="17">
        <v>25000</v>
      </c>
      <c r="AL625" s="17">
        <f>SUM(E625:AK625)</f>
        <v>55407.8</v>
      </c>
    </row>
    <row r="626" spans="1:38" ht="15.75" x14ac:dyDescent="0.25">
      <c r="A626" s="58">
        <v>312</v>
      </c>
      <c r="B626" s="48" t="s">
        <v>384</v>
      </c>
      <c r="C626" s="48"/>
      <c r="D626" s="49"/>
      <c r="E626" s="7"/>
      <c r="F626" s="11"/>
      <c r="G626" s="8"/>
      <c r="H626" s="8"/>
      <c r="I626" s="8"/>
      <c r="J626" s="8"/>
      <c r="K626" s="8">
        <v>18</v>
      </c>
      <c r="L626" s="8"/>
      <c r="M626" s="8"/>
      <c r="N626" s="8"/>
      <c r="O626" s="8"/>
      <c r="P626" s="8"/>
      <c r="Q626" s="8"/>
      <c r="R626" s="8"/>
      <c r="S626" s="8"/>
      <c r="T626" s="8">
        <v>6</v>
      </c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>
        <v>9</v>
      </c>
      <c r="AF626" s="8">
        <v>10</v>
      </c>
      <c r="AG626" s="8">
        <v>7</v>
      </c>
      <c r="AH626" s="8">
        <v>2</v>
      </c>
      <c r="AI626" s="8"/>
      <c r="AJ626" s="8">
        <v>1392</v>
      </c>
      <c r="AK626" s="8"/>
      <c r="AL626" s="8"/>
    </row>
    <row r="627" spans="1:38" ht="15.75" x14ac:dyDescent="0.25">
      <c r="A627" s="59"/>
      <c r="B627" s="50"/>
      <c r="C627" s="50"/>
      <c r="D627" s="51"/>
      <c r="E627" s="7"/>
      <c r="F627" s="8"/>
      <c r="G627" s="8"/>
      <c r="H627" s="8"/>
      <c r="I627" s="8"/>
      <c r="J627" s="8"/>
      <c r="K627" s="8">
        <v>1900.08</v>
      </c>
      <c r="L627" s="8"/>
      <c r="M627" s="8"/>
      <c r="N627" s="8"/>
      <c r="O627" s="8"/>
      <c r="P627" s="8"/>
      <c r="Q627" s="8"/>
      <c r="R627" s="8"/>
      <c r="S627" s="8"/>
      <c r="T627" s="8">
        <v>36006</v>
      </c>
      <c r="U627" s="8"/>
      <c r="V627" s="8"/>
      <c r="W627" s="8"/>
      <c r="X627" s="8"/>
      <c r="Y627" s="8"/>
      <c r="Z627" s="8">
        <f>1553.81*Z626</f>
        <v>0</v>
      </c>
      <c r="AA627" s="8">
        <f>1553.81*AA626</f>
        <v>0</v>
      </c>
      <c r="AB627" s="8">
        <f>2039.2*AB626</f>
        <v>0</v>
      </c>
      <c r="AC627" s="8">
        <f>1929.63*AC626</f>
        <v>0</v>
      </c>
      <c r="AD627" s="8">
        <f>3126.25*AD626</f>
        <v>0</v>
      </c>
      <c r="AE627" s="8">
        <f>1261.2*AE626</f>
        <v>11350.800000000001</v>
      </c>
      <c r="AF627" s="8">
        <f>133.5*AF626</f>
        <v>1335</v>
      </c>
      <c r="AG627" s="8">
        <f>574.7*AG626</f>
        <v>4022.9000000000005</v>
      </c>
      <c r="AH627" s="8">
        <f>1479*AH626</f>
        <v>2958</v>
      </c>
      <c r="AI627" s="8"/>
      <c r="AJ627" s="8">
        <v>27837</v>
      </c>
      <c r="AK627" s="8">
        <v>22630</v>
      </c>
      <c r="AL627" s="8">
        <f>SUM(E627:AK627)</f>
        <v>108039.78</v>
      </c>
    </row>
    <row r="628" spans="1:38" ht="31.5" x14ac:dyDescent="0.25">
      <c r="A628" s="58">
        <v>313</v>
      </c>
      <c r="B628" s="48" t="s">
        <v>386</v>
      </c>
      <c r="C628" s="48"/>
      <c r="D628" s="49"/>
      <c r="E628" s="7"/>
      <c r="F628" s="11"/>
      <c r="G628" s="8"/>
      <c r="H628" s="8"/>
      <c r="I628" s="8"/>
      <c r="J628" s="8"/>
      <c r="K628" s="8">
        <v>16</v>
      </c>
      <c r="L628" s="8" t="s">
        <v>385</v>
      </c>
      <c r="M628" s="8"/>
      <c r="N628" s="8"/>
      <c r="O628" s="8"/>
      <c r="P628" s="8"/>
      <c r="Q628" s="8"/>
      <c r="R628" s="8"/>
      <c r="S628" s="8"/>
      <c r="T628" s="8">
        <v>11</v>
      </c>
      <c r="U628" s="8"/>
      <c r="V628" s="8"/>
      <c r="W628" s="8"/>
      <c r="X628" s="8"/>
      <c r="Y628" s="8"/>
      <c r="Z628" s="8"/>
      <c r="AA628" s="8">
        <v>3</v>
      </c>
      <c r="AB628" s="8">
        <v>2</v>
      </c>
      <c r="AC628" s="8"/>
      <c r="AD628" s="8"/>
      <c r="AE628" s="8">
        <v>11</v>
      </c>
      <c r="AF628" s="8">
        <v>20</v>
      </c>
      <c r="AG628" s="8">
        <v>48</v>
      </c>
      <c r="AH628" s="8">
        <v>4</v>
      </c>
      <c r="AI628" s="8"/>
      <c r="AJ628" s="8"/>
      <c r="AK628" s="8"/>
      <c r="AL628" s="8"/>
    </row>
    <row r="629" spans="1:38" ht="15.75" x14ac:dyDescent="0.25">
      <c r="A629" s="59"/>
      <c r="B629" s="50"/>
      <c r="C629" s="50"/>
      <c r="D629" s="51"/>
      <c r="E629" s="7"/>
      <c r="F629" s="8"/>
      <c r="G629" s="8"/>
      <c r="H629" s="8"/>
      <c r="I629" s="8"/>
      <c r="J629" s="8"/>
      <c r="K629" s="8">
        <v>1688.96</v>
      </c>
      <c r="L629" s="8">
        <v>717608</v>
      </c>
      <c r="M629" s="8"/>
      <c r="N629" s="8"/>
      <c r="O629" s="8"/>
      <c r="P629" s="8"/>
      <c r="Q629" s="8"/>
      <c r="R629" s="8"/>
      <c r="S629" s="8"/>
      <c r="T629" s="8">
        <f>3536+18003</f>
        <v>21539</v>
      </c>
      <c r="U629" s="8"/>
      <c r="V629" s="8"/>
      <c r="W629" s="8"/>
      <c r="X629" s="8"/>
      <c r="Y629" s="8"/>
      <c r="Z629" s="8">
        <f>1553.81*Z628</f>
        <v>0</v>
      </c>
      <c r="AA629" s="8">
        <f>1553.81*AA628</f>
        <v>4661.43</v>
      </c>
      <c r="AB629" s="8">
        <f>2039.2*AB628</f>
        <v>4078.4</v>
      </c>
      <c r="AC629" s="8">
        <f>1929.63*AC628</f>
        <v>0</v>
      </c>
      <c r="AD629" s="8">
        <f>3126.25*AD628</f>
        <v>0</v>
      </c>
      <c r="AE629" s="8">
        <f>1261.2*AE628</f>
        <v>13873.2</v>
      </c>
      <c r="AF629" s="8">
        <f>133.5*AF628</f>
        <v>2670</v>
      </c>
      <c r="AG629" s="8">
        <f>574.7*AG628</f>
        <v>27585.600000000002</v>
      </c>
      <c r="AH629" s="8">
        <f>1479*AH628</f>
        <v>5916</v>
      </c>
      <c r="AI629" s="8"/>
      <c r="AJ629" s="8"/>
      <c r="AK629" s="8">
        <v>50000</v>
      </c>
      <c r="AL629" s="8">
        <f>SUM(E629:AK629)</f>
        <v>849620.59</v>
      </c>
    </row>
    <row r="630" spans="1:38" ht="31.5" x14ac:dyDescent="0.25">
      <c r="A630" s="60">
        <v>314</v>
      </c>
      <c r="B630" s="48" t="s">
        <v>387</v>
      </c>
      <c r="C630" s="48"/>
      <c r="D630" s="49"/>
      <c r="E630" s="7"/>
      <c r="F630" s="11"/>
      <c r="G630" s="8"/>
      <c r="H630" s="8"/>
      <c r="I630" s="8"/>
      <c r="J630" s="8"/>
      <c r="K630" s="8">
        <v>16</v>
      </c>
      <c r="L630" s="8" t="s">
        <v>100</v>
      </c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>
        <v>9</v>
      </c>
      <c r="AF630" s="8">
        <v>10</v>
      </c>
      <c r="AG630" s="8">
        <v>26</v>
      </c>
      <c r="AH630" s="8">
        <v>2</v>
      </c>
      <c r="AI630" s="8"/>
      <c r="AJ630" s="8">
        <v>1369</v>
      </c>
      <c r="AK630" s="8"/>
      <c r="AL630" s="8"/>
    </row>
    <row r="631" spans="1:38" ht="15.75" x14ac:dyDescent="0.25">
      <c r="A631" s="60"/>
      <c r="B631" s="50"/>
      <c r="C631" s="50"/>
      <c r="D631" s="51"/>
      <c r="E631" s="7"/>
      <c r="F631" s="8"/>
      <c r="G631" s="8"/>
      <c r="H631" s="8"/>
      <c r="I631" s="8"/>
      <c r="J631" s="8"/>
      <c r="K631" s="8">
        <v>1688.96</v>
      </c>
      <c r="L631" s="8">
        <v>475316</v>
      </c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>
        <f>1553.81*Z630</f>
        <v>0</v>
      </c>
      <c r="AA631" s="8">
        <f>1553.81*AA630</f>
        <v>0</v>
      </c>
      <c r="AB631" s="8">
        <f>2039.2*AB630</f>
        <v>0</v>
      </c>
      <c r="AC631" s="8">
        <f>1929.63*AC630</f>
        <v>0</v>
      </c>
      <c r="AD631" s="8">
        <f>3126.25*AD630</f>
        <v>0</v>
      </c>
      <c r="AE631" s="8">
        <f>1261.2*AE630</f>
        <v>11350.800000000001</v>
      </c>
      <c r="AF631" s="8">
        <f>133.5*AF630</f>
        <v>1335</v>
      </c>
      <c r="AG631" s="8">
        <f>574.7*AG630</f>
        <v>14942.2</v>
      </c>
      <c r="AH631" s="8">
        <f>1479*AH630</f>
        <v>2958</v>
      </c>
      <c r="AI631" s="8"/>
      <c r="AJ631" s="8">
        <v>27378</v>
      </c>
      <c r="AK631" s="8">
        <v>25000</v>
      </c>
      <c r="AL631" s="8">
        <f>SUM(E631:AK631)</f>
        <v>559968.96</v>
      </c>
    </row>
    <row r="632" spans="1:38" ht="15.75" x14ac:dyDescent="0.25">
      <c r="A632" s="58">
        <v>315</v>
      </c>
      <c r="B632" s="48" t="s">
        <v>389</v>
      </c>
      <c r="C632" s="48"/>
      <c r="D632" s="49"/>
      <c r="E632" s="7"/>
      <c r="F632" s="11"/>
      <c r="G632" s="8"/>
      <c r="H632" s="8"/>
      <c r="I632" s="8"/>
      <c r="J632" s="8"/>
      <c r="K632" s="8">
        <v>16</v>
      </c>
      <c r="L632" s="8" t="s">
        <v>388</v>
      </c>
      <c r="M632" s="8"/>
      <c r="N632" s="8"/>
      <c r="O632" s="8"/>
      <c r="P632" s="8"/>
      <c r="Q632" s="8">
        <v>0.5</v>
      </c>
      <c r="R632" s="8"/>
      <c r="S632" s="8"/>
      <c r="T632" s="8">
        <v>6</v>
      </c>
      <c r="U632" s="8"/>
      <c r="V632" s="8"/>
      <c r="W632" s="8"/>
      <c r="X632" s="8"/>
      <c r="Y632" s="8"/>
      <c r="Z632" s="8"/>
      <c r="AA632" s="8"/>
      <c r="AB632" s="8">
        <v>3</v>
      </c>
      <c r="AC632" s="8">
        <v>4.5</v>
      </c>
      <c r="AD632" s="8"/>
      <c r="AE632" s="8">
        <v>10</v>
      </c>
      <c r="AF632" s="8">
        <v>20</v>
      </c>
      <c r="AG632" s="8">
        <v>28</v>
      </c>
      <c r="AH632" s="8">
        <v>4</v>
      </c>
      <c r="AI632" s="8"/>
      <c r="AJ632" s="8"/>
      <c r="AK632" s="8"/>
      <c r="AL632" s="8"/>
    </row>
    <row r="633" spans="1:38" ht="15.75" x14ac:dyDescent="0.25">
      <c r="A633" s="59"/>
      <c r="B633" s="50"/>
      <c r="C633" s="50"/>
      <c r="D633" s="51"/>
      <c r="E633" s="7"/>
      <c r="F633" s="8"/>
      <c r="G633" s="8"/>
      <c r="H633" s="8"/>
      <c r="I633" s="8"/>
      <c r="J633" s="8"/>
      <c r="K633" s="8">
        <v>1688.96</v>
      </c>
      <c r="L633" s="8">
        <v>240968</v>
      </c>
      <c r="M633" s="8"/>
      <c r="N633" s="8"/>
      <c r="O633" s="8"/>
      <c r="P633" s="8"/>
      <c r="Q633" s="8">
        <v>43.774999999999999</v>
      </c>
      <c r="R633" s="8"/>
      <c r="S633" s="8"/>
      <c r="T633" s="8">
        <v>36006</v>
      </c>
      <c r="U633" s="8"/>
      <c r="V633" s="8"/>
      <c r="W633" s="8"/>
      <c r="X633" s="8"/>
      <c r="Y633" s="8"/>
      <c r="Z633" s="8">
        <f>1553.81*Z632</f>
        <v>0</v>
      </c>
      <c r="AA633" s="8">
        <f>1553.81*AA632</f>
        <v>0</v>
      </c>
      <c r="AB633" s="8">
        <f>2039.2*AB632</f>
        <v>6117.6</v>
      </c>
      <c r="AC633" s="8">
        <f>1929.63*AC632</f>
        <v>8683.3350000000009</v>
      </c>
      <c r="AD633" s="8">
        <f>3126.25*AD632</f>
        <v>0</v>
      </c>
      <c r="AE633" s="8">
        <f>1261.2*AE632</f>
        <v>12612</v>
      </c>
      <c r="AF633" s="8">
        <f>133.5*AF632</f>
        <v>2670</v>
      </c>
      <c r="AG633" s="8">
        <f>574.7*AG632</f>
        <v>16091.600000000002</v>
      </c>
      <c r="AH633" s="8">
        <f>1479*AH632</f>
        <v>5916</v>
      </c>
      <c r="AI633" s="8"/>
      <c r="AJ633" s="8"/>
      <c r="AK633" s="8">
        <v>37800</v>
      </c>
      <c r="AL633" s="8">
        <f>SUM(E633:AK633)</f>
        <v>368597.26999999996</v>
      </c>
    </row>
    <row r="634" spans="1:38" ht="15.75" x14ac:dyDescent="0.25">
      <c r="A634" s="58">
        <v>316</v>
      </c>
      <c r="B634" s="48" t="s">
        <v>391</v>
      </c>
      <c r="C634" s="48"/>
      <c r="D634" s="49"/>
      <c r="E634" s="7"/>
      <c r="F634" s="11"/>
      <c r="G634" s="8"/>
      <c r="H634" s="8"/>
      <c r="I634" s="8"/>
      <c r="J634" s="8"/>
      <c r="K634" s="8"/>
      <c r="L634" s="39" t="s">
        <v>390</v>
      </c>
      <c r="M634" s="8"/>
      <c r="N634" s="8"/>
      <c r="O634" s="8"/>
      <c r="P634" s="8"/>
      <c r="Q634" s="8"/>
      <c r="R634" s="8"/>
      <c r="S634" s="8"/>
      <c r="T634" s="8">
        <v>1</v>
      </c>
      <c r="U634" s="8"/>
      <c r="V634" s="8"/>
      <c r="W634" s="8"/>
      <c r="X634" s="8"/>
      <c r="Y634" s="8"/>
      <c r="Z634" s="8"/>
      <c r="AA634" s="8">
        <v>1</v>
      </c>
      <c r="AB634" s="8">
        <v>2</v>
      </c>
      <c r="AC634" s="8"/>
      <c r="AD634" s="8"/>
      <c r="AE634" s="8">
        <v>10</v>
      </c>
      <c r="AF634" s="8">
        <v>11</v>
      </c>
      <c r="AG634" s="8">
        <v>18</v>
      </c>
      <c r="AH634" s="8">
        <v>1</v>
      </c>
      <c r="AI634" s="8"/>
      <c r="AJ634" s="8"/>
      <c r="AK634" s="8"/>
      <c r="AL634" s="8"/>
    </row>
    <row r="635" spans="1:38" ht="15.75" x14ac:dyDescent="0.25">
      <c r="A635" s="59"/>
      <c r="B635" s="50"/>
      <c r="C635" s="50"/>
      <c r="D635" s="51"/>
      <c r="E635" s="7"/>
      <c r="F635" s="8"/>
      <c r="G635" s="8"/>
      <c r="H635" s="8"/>
      <c r="I635" s="8"/>
      <c r="J635" s="8"/>
      <c r="K635" s="8"/>
      <c r="L635" s="8">
        <v>203896</v>
      </c>
      <c r="M635" s="8"/>
      <c r="N635" s="8"/>
      <c r="O635" s="8"/>
      <c r="P635" s="8"/>
      <c r="Q635" s="8"/>
      <c r="R635" s="8"/>
      <c r="S635" s="8"/>
      <c r="T635" s="8">
        <v>6001</v>
      </c>
      <c r="U635" s="8"/>
      <c r="V635" s="8"/>
      <c r="W635" s="8"/>
      <c r="X635" s="8"/>
      <c r="Y635" s="8"/>
      <c r="Z635" s="8">
        <f>1553.81*Z634</f>
        <v>0</v>
      </c>
      <c r="AA635" s="8">
        <f>1553.81*AA634</f>
        <v>1553.81</v>
      </c>
      <c r="AB635" s="8">
        <f>2039.2*AB634</f>
        <v>4078.4</v>
      </c>
      <c r="AC635" s="8">
        <f>1929.63*AC634</f>
        <v>0</v>
      </c>
      <c r="AD635" s="8">
        <f>3126.25*AD634</f>
        <v>0</v>
      </c>
      <c r="AE635" s="8">
        <f>1261.2*AE634</f>
        <v>12612</v>
      </c>
      <c r="AF635" s="8">
        <f>133.5*AF634</f>
        <v>1468.5</v>
      </c>
      <c r="AG635" s="8">
        <f>574.7*AG634</f>
        <v>10344.6</v>
      </c>
      <c r="AH635" s="8">
        <f>1479*AH634</f>
        <v>1479</v>
      </c>
      <c r="AI635" s="8"/>
      <c r="AJ635" s="8"/>
      <c r="AK635" s="8">
        <v>22840</v>
      </c>
      <c r="AL635" s="8">
        <f>SUM(E635:AK635)</f>
        <v>264273.31</v>
      </c>
    </row>
  </sheetData>
  <autoFilter ref="A3:AM635">
    <filterColumn colId="1" showButton="0"/>
    <filterColumn colId="2" showButton="0"/>
  </autoFilter>
  <mergeCells count="634">
    <mergeCell ref="A634:A635"/>
    <mergeCell ref="A616:A617"/>
    <mergeCell ref="A618:A619"/>
    <mergeCell ref="A620:A621"/>
    <mergeCell ref="A622:A623"/>
    <mergeCell ref="A624:A625"/>
    <mergeCell ref="A626:A627"/>
    <mergeCell ref="A628:A629"/>
    <mergeCell ref="A630:A631"/>
    <mergeCell ref="A632:A633"/>
    <mergeCell ref="B618:D619"/>
    <mergeCell ref="B620:D621"/>
    <mergeCell ref="B622:D623"/>
    <mergeCell ref="B624:D625"/>
    <mergeCell ref="B626:D627"/>
    <mergeCell ref="B628:D629"/>
    <mergeCell ref="B630:D631"/>
    <mergeCell ref="B632:D633"/>
    <mergeCell ref="B634:D635"/>
    <mergeCell ref="A598:A599"/>
    <mergeCell ref="A600:A601"/>
    <mergeCell ref="A602:A603"/>
    <mergeCell ref="A604:A605"/>
    <mergeCell ref="A606:A607"/>
    <mergeCell ref="A608:A609"/>
    <mergeCell ref="A610:A611"/>
    <mergeCell ref="A612:A613"/>
    <mergeCell ref="A614:A615"/>
    <mergeCell ref="A580:A581"/>
    <mergeCell ref="A582:A583"/>
    <mergeCell ref="A584:A585"/>
    <mergeCell ref="A586:A587"/>
    <mergeCell ref="A588:A589"/>
    <mergeCell ref="A590:A591"/>
    <mergeCell ref="A592:A593"/>
    <mergeCell ref="A594:A595"/>
    <mergeCell ref="A596:A597"/>
    <mergeCell ref="A562:A563"/>
    <mergeCell ref="A564:A565"/>
    <mergeCell ref="A566:A567"/>
    <mergeCell ref="A568:A569"/>
    <mergeCell ref="A570:A571"/>
    <mergeCell ref="A572:A573"/>
    <mergeCell ref="A574:A575"/>
    <mergeCell ref="A576:A577"/>
    <mergeCell ref="A578:A579"/>
    <mergeCell ref="A544:A545"/>
    <mergeCell ref="A546:A547"/>
    <mergeCell ref="A548:A549"/>
    <mergeCell ref="A550:A551"/>
    <mergeCell ref="A552:A553"/>
    <mergeCell ref="A554:A555"/>
    <mergeCell ref="A556:A557"/>
    <mergeCell ref="A558:A559"/>
    <mergeCell ref="A560:A561"/>
    <mergeCell ref="A526:A527"/>
    <mergeCell ref="A528:A529"/>
    <mergeCell ref="A530:A531"/>
    <mergeCell ref="A532:A533"/>
    <mergeCell ref="A534:A535"/>
    <mergeCell ref="A536:A537"/>
    <mergeCell ref="A538:A539"/>
    <mergeCell ref="A540:A541"/>
    <mergeCell ref="A542:A543"/>
    <mergeCell ref="A508:A509"/>
    <mergeCell ref="A510:A511"/>
    <mergeCell ref="A512:A513"/>
    <mergeCell ref="A514:A515"/>
    <mergeCell ref="A516:A517"/>
    <mergeCell ref="A518:A519"/>
    <mergeCell ref="A520:A521"/>
    <mergeCell ref="A522:A523"/>
    <mergeCell ref="A524:A525"/>
    <mergeCell ref="A490:A491"/>
    <mergeCell ref="A492:A493"/>
    <mergeCell ref="A494:A495"/>
    <mergeCell ref="A496:A497"/>
    <mergeCell ref="A498:A499"/>
    <mergeCell ref="A500:A501"/>
    <mergeCell ref="A502:A503"/>
    <mergeCell ref="A504:A505"/>
    <mergeCell ref="A506:A507"/>
    <mergeCell ref="A472:A473"/>
    <mergeCell ref="A474:A475"/>
    <mergeCell ref="A476:A477"/>
    <mergeCell ref="A478:A479"/>
    <mergeCell ref="A480:A481"/>
    <mergeCell ref="A482:A483"/>
    <mergeCell ref="A484:A485"/>
    <mergeCell ref="A486:A487"/>
    <mergeCell ref="A488:A489"/>
    <mergeCell ref="A454:A455"/>
    <mergeCell ref="A456:A457"/>
    <mergeCell ref="A458:A459"/>
    <mergeCell ref="A460:A461"/>
    <mergeCell ref="A462:A463"/>
    <mergeCell ref="A464:A465"/>
    <mergeCell ref="A466:A467"/>
    <mergeCell ref="A468:A469"/>
    <mergeCell ref="A470:A471"/>
    <mergeCell ref="A436:A437"/>
    <mergeCell ref="A438:A439"/>
    <mergeCell ref="A440:A441"/>
    <mergeCell ref="A442:A443"/>
    <mergeCell ref="A444:A445"/>
    <mergeCell ref="A446:A447"/>
    <mergeCell ref="A448:A449"/>
    <mergeCell ref="A450:A451"/>
    <mergeCell ref="A452:A453"/>
    <mergeCell ref="A418:A419"/>
    <mergeCell ref="A420:A421"/>
    <mergeCell ref="A422:A423"/>
    <mergeCell ref="A424:A425"/>
    <mergeCell ref="A426:A427"/>
    <mergeCell ref="A428:A429"/>
    <mergeCell ref="A430:A431"/>
    <mergeCell ref="A432:A433"/>
    <mergeCell ref="A434:A435"/>
    <mergeCell ref="A400:A401"/>
    <mergeCell ref="A402:A403"/>
    <mergeCell ref="A404:A405"/>
    <mergeCell ref="A406:A407"/>
    <mergeCell ref="A408:A409"/>
    <mergeCell ref="A410:A411"/>
    <mergeCell ref="A412:A413"/>
    <mergeCell ref="A414:A415"/>
    <mergeCell ref="A416:A417"/>
    <mergeCell ref="A382:A383"/>
    <mergeCell ref="A384:A385"/>
    <mergeCell ref="A386:A387"/>
    <mergeCell ref="A388:A389"/>
    <mergeCell ref="A390:A391"/>
    <mergeCell ref="A392:A393"/>
    <mergeCell ref="A394:A395"/>
    <mergeCell ref="A396:A397"/>
    <mergeCell ref="A398:A399"/>
    <mergeCell ref="A364:A365"/>
    <mergeCell ref="A366:A367"/>
    <mergeCell ref="A368:A369"/>
    <mergeCell ref="A370:A371"/>
    <mergeCell ref="A372:A373"/>
    <mergeCell ref="A374:A375"/>
    <mergeCell ref="A376:A377"/>
    <mergeCell ref="A378:A379"/>
    <mergeCell ref="A380:A381"/>
    <mergeCell ref="A346:A347"/>
    <mergeCell ref="A348:A349"/>
    <mergeCell ref="A350:A351"/>
    <mergeCell ref="A352:A353"/>
    <mergeCell ref="A354:A355"/>
    <mergeCell ref="A356:A357"/>
    <mergeCell ref="A358:A359"/>
    <mergeCell ref="A360:A361"/>
    <mergeCell ref="A362:A363"/>
    <mergeCell ref="A328:A329"/>
    <mergeCell ref="A330:A331"/>
    <mergeCell ref="A332:A333"/>
    <mergeCell ref="A334:A335"/>
    <mergeCell ref="A336:A337"/>
    <mergeCell ref="A338:A339"/>
    <mergeCell ref="A340:A341"/>
    <mergeCell ref="A342:A343"/>
    <mergeCell ref="A344:A345"/>
    <mergeCell ref="A310:A311"/>
    <mergeCell ref="A312:A313"/>
    <mergeCell ref="A314:A315"/>
    <mergeCell ref="A316:A317"/>
    <mergeCell ref="A318:A319"/>
    <mergeCell ref="A320:A321"/>
    <mergeCell ref="A322:A323"/>
    <mergeCell ref="A324:A325"/>
    <mergeCell ref="A326:A327"/>
    <mergeCell ref="A292:A293"/>
    <mergeCell ref="A294:A295"/>
    <mergeCell ref="A296:A297"/>
    <mergeCell ref="A298:A299"/>
    <mergeCell ref="A300:A301"/>
    <mergeCell ref="A302:A303"/>
    <mergeCell ref="A304:A305"/>
    <mergeCell ref="A306:A307"/>
    <mergeCell ref="A308:A309"/>
    <mergeCell ref="A274:A275"/>
    <mergeCell ref="A276:A277"/>
    <mergeCell ref="A278:A279"/>
    <mergeCell ref="A280:A281"/>
    <mergeCell ref="A282:A283"/>
    <mergeCell ref="A284:A285"/>
    <mergeCell ref="A286:A287"/>
    <mergeCell ref="A288:A289"/>
    <mergeCell ref="A290:A291"/>
    <mergeCell ref="A256:A257"/>
    <mergeCell ref="A258:A259"/>
    <mergeCell ref="A260:A261"/>
    <mergeCell ref="A262:A263"/>
    <mergeCell ref="A264:A265"/>
    <mergeCell ref="A266:A267"/>
    <mergeCell ref="A268:A269"/>
    <mergeCell ref="A270:A271"/>
    <mergeCell ref="A272:A273"/>
    <mergeCell ref="A238:A239"/>
    <mergeCell ref="A240:A241"/>
    <mergeCell ref="A242:A243"/>
    <mergeCell ref="A244:A245"/>
    <mergeCell ref="A246:A247"/>
    <mergeCell ref="A248:A249"/>
    <mergeCell ref="A250:A251"/>
    <mergeCell ref="A252:A253"/>
    <mergeCell ref="A254:A255"/>
    <mergeCell ref="A220:A221"/>
    <mergeCell ref="A222:A223"/>
    <mergeCell ref="A224:A225"/>
    <mergeCell ref="A226:A227"/>
    <mergeCell ref="A228:A229"/>
    <mergeCell ref="A230:A231"/>
    <mergeCell ref="A232:A233"/>
    <mergeCell ref="A234:A235"/>
    <mergeCell ref="A236:A237"/>
    <mergeCell ref="A202:A203"/>
    <mergeCell ref="A204:A205"/>
    <mergeCell ref="A206:A207"/>
    <mergeCell ref="A208:A209"/>
    <mergeCell ref="A210:A211"/>
    <mergeCell ref="A212:A213"/>
    <mergeCell ref="A214:A215"/>
    <mergeCell ref="A216:A217"/>
    <mergeCell ref="A218:A219"/>
    <mergeCell ref="A184:A185"/>
    <mergeCell ref="A186:A187"/>
    <mergeCell ref="A188:A189"/>
    <mergeCell ref="A190:A191"/>
    <mergeCell ref="A192:A193"/>
    <mergeCell ref="A194:A195"/>
    <mergeCell ref="A196:A197"/>
    <mergeCell ref="A198:A199"/>
    <mergeCell ref="A200:A201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82:A183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B600:D601"/>
    <mergeCell ref="B602:D603"/>
    <mergeCell ref="B604:D605"/>
    <mergeCell ref="B606:D607"/>
    <mergeCell ref="B608:D609"/>
    <mergeCell ref="B610:D611"/>
    <mergeCell ref="B612:D613"/>
    <mergeCell ref="B614:D615"/>
    <mergeCell ref="B616:D617"/>
    <mergeCell ref="B582:D583"/>
    <mergeCell ref="B584:D585"/>
    <mergeCell ref="B586:D587"/>
    <mergeCell ref="B588:D589"/>
    <mergeCell ref="B590:D591"/>
    <mergeCell ref="B592:D593"/>
    <mergeCell ref="B594:D595"/>
    <mergeCell ref="B596:D597"/>
    <mergeCell ref="B598:D599"/>
    <mergeCell ref="B564:D565"/>
    <mergeCell ref="B566:D567"/>
    <mergeCell ref="B568:D569"/>
    <mergeCell ref="B570:D571"/>
    <mergeCell ref="B572:D573"/>
    <mergeCell ref="B574:D575"/>
    <mergeCell ref="B576:D577"/>
    <mergeCell ref="B578:D579"/>
    <mergeCell ref="B580:D581"/>
    <mergeCell ref="B546:D547"/>
    <mergeCell ref="B548:D549"/>
    <mergeCell ref="B550:D551"/>
    <mergeCell ref="B552:D553"/>
    <mergeCell ref="B554:D555"/>
    <mergeCell ref="B556:D557"/>
    <mergeCell ref="B558:D559"/>
    <mergeCell ref="B560:D561"/>
    <mergeCell ref="B562:D563"/>
    <mergeCell ref="B528:D529"/>
    <mergeCell ref="B530:D531"/>
    <mergeCell ref="B532:D533"/>
    <mergeCell ref="B534:D535"/>
    <mergeCell ref="B536:D537"/>
    <mergeCell ref="B538:D539"/>
    <mergeCell ref="B540:D541"/>
    <mergeCell ref="B542:D543"/>
    <mergeCell ref="B544:D545"/>
    <mergeCell ref="B510:D511"/>
    <mergeCell ref="B512:D513"/>
    <mergeCell ref="B514:D515"/>
    <mergeCell ref="B516:D517"/>
    <mergeCell ref="B518:D519"/>
    <mergeCell ref="B520:D521"/>
    <mergeCell ref="B522:D523"/>
    <mergeCell ref="B524:D525"/>
    <mergeCell ref="B526:D527"/>
    <mergeCell ref="B492:D493"/>
    <mergeCell ref="B494:D495"/>
    <mergeCell ref="B496:D497"/>
    <mergeCell ref="B498:D499"/>
    <mergeCell ref="B500:D501"/>
    <mergeCell ref="B502:D503"/>
    <mergeCell ref="B504:D505"/>
    <mergeCell ref="B506:D507"/>
    <mergeCell ref="B508:D509"/>
    <mergeCell ref="B474:D475"/>
    <mergeCell ref="B476:D477"/>
    <mergeCell ref="B478:D479"/>
    <mergeCell ref="B480:D481"/>
    <mergeCell ref="B482:D483"/>
    <mergeCell ref="B484:D485"/>
    <mergeCell ref="B486:D487"/>
    <mergeCell ref="B488:D489"/>
    <mergeCell ref="B490:D491"/>
    <mergeCell ref="B456:D457"/>
    <mergeCell ref="B458:D459"/>
    <mergeCell ref="B460:D461"/>
    <mergeCell ref="B462:D463"/>
    <mergeCell ref="B464:D465"/>
    <mergeCell ref="B466:D467"/>
    <mergeCell ref="B468:D469"/>
    <mergeCell ref="B470:D471"/>
    <mergeCell ref="B472:D473"/>
    <mergeCell ref="B438:D439"/>
    <mergeCell ref="B440:D441"/>
    <mergeCell ref="B442:D443"/>
    <mergeCell ref="B444:D445"/>
    <mergeCell ref="B446:D447"/>
    <mergeCell ref="B448:D449"/>
    <mergeCell ref="B450:D451"/>
    <mergeCell ref="B452:D453"/>
    <mergeCell ref="B454:D455"/>
    <mergeCell ref="B420:D421"/>
    <mergeCell ref="B422:D423"/>
    <mergeCell ref="B424:D425"/>
    <mergeCell ref="B426:D427"/>
    <mergeCell ref="B428:D429"/>
    <mergeCell ref="B430:D431"/>
    <mergeCell ref="B432:D433"/>
    <mergeCell ref="B434:D435"/>
    <mergeCell ref="B436:D437"/>
    <mergeCell ref="B402:D403"/>
    <mergeCell ref="B404:D405"/>
    <mergeCell ref="B406:D407"/>
    <mergeCell ref="B408:D409"/>
    <mergeCell ref="B410:D411"/>
    <mergeCell ref="B412:D413"/>
    <mergeCell ref="B414:D415"/>
    <mergeCell ref="B416:D417"/>
    <mergeCell ref="B418:D419"/>
    <mergeCell ref="B384:D385"/>
    <mergeCell ref="B386:D387"/>
    <mergeCell ref="B388:D389"/>
    <mergeCell ref="B390:D391"/>
    <mergeCell ref="B392:D393"/>
    <mergeCell ref="B394:D395"/>
    <mergeCell ref="B396:D397"/>
    <mergeCell ref="B398:D399"/>
    <mergeCell ref="B400:D401"/>
    <mergeCell ref="B366:D367"/>
    <mergeCell ref="B368:D369"/>
    <mergeCell ref="B370:D371"/>
    <mergeCell ref="B372:D373"/>
    <mergeCell ref="B374:D375"/>
    <mergeCell ref="B376:D377"/>
    <mergeCell ref="B378:D379"/>
    <mergeCell ref="B380:D381"/>
    <mergeCell ref="B382:D383"/>
    <mergeCell ref="B348:D349"/>
    <mergeCell ref="B350:D351"/>
    <mergeCell ref="B352:D353"/>
    <mergeCell ref="B354:D355"/>
    <mergeCell ref="B356:D357"/>
    <mergeCell ref="B358:D359"/>
    <mergeCell ref="B360:D361"/>
    <mergeCell ref="B362:D363"/>
    <mergeCell ref="B364:D365"/>
    <mergeCell ref="B2:D2"/>
    <mergeCell ref="B3:D3"/>
    <mergeCell ref="B336:D337"/>
    <mergeCell ref="B338:D339"/>
    <mergeCell ref="B340:D341"/>
    <mergeCell ref="B342:D343"/>
    <mergeCell ref="B344:D345"/>
    <mergeCell ref="B346:D347"/>
    <mergeCell ref="B10:D11"/>
    <mergeCell ref="B12:D13"/>
    <mergeCell ref="B14:D15"/>
    <mergeCell ref="B16:D17"/>
    <mergeCell ref="B18:D19"/>
    <mergeCell ref="B20:D21"/>
    <mergeCell ref="B4:D5"/>
    <mergeCell ref="B6:D7"/>
    <mergeCell ref="B8:D9"/>
    <mergeCell ref="B34:D35"/>
    <mergeCell ref="B36:D37"/>
    <mergeCell ref="B38:D39"/>
    <mergeCell ref="B40:D41"/>
    <mergeCell ref="B42:D43"/>
    <mergeCell ref="B44:D45"/>
    <mergeCell ref="B22:D23"/>
    <mergeCell ref="B24:D25"/>
    <mergeCell ref="B26:D27"/>
    <mergeCell ref="B28:D29"/>
    <mergeCell ref="B30:D31"/>
    <mergeCell ref="B32:D33"/>
    <mergeCell ref="B58:D59"/>
    <mergeCell ref="B60:D61"/>
    <mergeCell ref="B62:D63"/>
    <mergeCell ref="B64:D65"/>
    <mergeCell ref="B66:D67"/>
    <mergeCell ref="B68:D69"/>
    <mergeCell ref="B46:D47"/>
    <mergeCell ref="B48:D49"/>
    <mergeCell ref="B50:D51"/>
    <mergeCell ref="B52:D53"/>
    <mergeCell ref="B54:D55"/>
    <mergeCell ref="B56:D57"/>
    <mergeCell ref="B82:D83"/>
    <mergeCell ref="B84:D85"/>
    <mergeCell ref="B86:D87"/>
    <mergeCell ref="B88:D89"/>
    <mergeCell ref="B90:D91"/>
    <mergeCell ref="B92:D93"/>
    <mergeCell ref="B70:D71"/>
    <mergeCell ref="B72:D73"/>
    <mergeCell ref="B74:D75"/>
    <mergeCell ref="B76:D77"/>
    <mergeCell ref="B78:D79"/>
    <mergeCell ref="B80:D81"/>
    <mergeCell ref="B106:D107"/>
    <mergeCell ref="B108:D109"/>
    <mergeCell ref="B110:D111"/>
    <mergeCell ref="B112:D113"/>
    <mergeCell ref="B114:D115"/>
    <mergeCell ref="B116:D117"/>
    <mergeCell ref="B94:D95"/>
    <mergeCell ref="B96:D97"/>
    <mergeCell ref="B98:D99"/>
    <mergeCell ref="B100:D101"/>
    <mergeCell ref="B102:D103"/>
    <mergeCell ref="B104:D105"/>
    <mergeCell ref="B130:D131"/>
    <mergeCell ref="B132:D133"/>
    <mergeCell ref="B134:D135"/>
    <mergeCell ref="B136:D137"/>
    <mergeCell ref="B138:D139"/>
    <mergeCell ref="B140:D141"/>
    <mergeCell ref="B118:D119"/>
    <mergeCell ref="B120:D121"/>
    <mergeCell ref="B122:D123"/>
    <mergeCell ref="B124:D125"/>
    <mergeCell ref="B126:D127"/>
    <mergeCell ref="B128:D129"/>
    <mergeCell ref="B154:D155"/>
    <mergeCell ref="B156:D157"/>
    <mergeCell ref="B158:D159"/>
    <mergeCell ref="B160:D161"/>
    <mergeCell ref="B162:D163"/>
    <mergeCell ref="B164:D165"/>
    <mergeCell ref="B142:D143"/>
    <mergeCell ref="B144:D145"/>
    <mergeCell ref="B146:D147"/>
    <mergeCell ref="B148:D149"/>
    <mergeCell ref="B150:D151"/>
    <mergeCell ref="B152:D153"/>
    <mergeCell ref="B176:D177"/>
    <mergeCell ref="B178:D179"/>
    <mergeCell ref="B180:D181"/>
    <mergeCell ref="B182:D183"/>
    <mergeCell ref="B184:D185"/>
    <mergeCell ref="B186:D187"/>
    <mergeCell ref="B166:D167"/>
    <mergeCell ref="B168:D169"/>
    <mergeCell ref="B170:D171"/>
    <mergeCell ref="B172:D173"/>
    <mergeCell ref="B174:D175"/>
    <mergeCell ref="B200:D201"/>
    <mergeCell ref="B202:D203"/>
    <mergeCell ref="B204:D205"/>
    <mergeCell ref="B206:D207"/>
    <mergeCell ref="B208:D209"/>
    <mergeCell ref="B210:D211"/>
    <mergeCell ref="B188:D189"/>
    <mergeCell ref="B190:D191"/>
    <mergeCell ref="B192:D193"/>
    <mergeCell ref="B194:D195"/>
    <mergeCell ref="B196:D197"/>
    <mergeCell ref="B198:D199"/>
    <mergeCell ref="B224:D225"/>
    <mergeCell ref="B226:D227"/>
    <mergeCell ref="B228:D229"/>
    <mergeCell ref="B230:D231"/>
    <mergeCell ref="B232:D233"/>
    <mergeCell ref="B234:D235"/>
    <mergeCell ref="B212:D213"/>
    <mergeCell ref="B214:D215"/>
    <mergeCell ref="B216:D217"/>
    <mergeCell ref="B218:D219"/>
    <mergeCell ref="B220:D221"/>
    <mergeCell ref="B222:D223"/>
    <mergeCell ref="B248:D249"/>
    <mergeCell ref="B250:D251"/>
    <mergeCell ref="B252:D253"/>
    <mergeCell ref="B254:D255"/>
    <mergeCell ref="B256:D257"/>
    <mergeCell ref="B258:D259"/>
    <mergeCell ref="B236:D237"/>
    <mergeCell ref="B238:D239"/>
    <mergeCell ref="B240:D241"/>
    <mergeCell ref="B242:D243"/>
    <mergeCell ref="B244:D245"/>
    <mergeCell ref="B246:D247"/>
    <mergeCell ref="B272:D273"/>
    <mergeCell ref="B274:D275"/>
    <mergeCell ref="B276:D277"/>
    <mergeCell ref="B278:D279"/>
    <mergeCell ref="B280:D281"/>
    <mergeCell ref="B282:D283"/>
    <mergeCell ref="B260:D261"/>
    <mergeCell ref="B262:D263"/>
    <mergeCell ref="B264:D265"/>
    <mergeCell ref="B266:D267"/>
    <mergeCell ref="B268:D269"/>
    <mergeCell ref="B270:D271"/>
    <mergeCell ref="B296:D297"/>
    <mergeCell ref="B298:D299"/>
    <mergeCell ref="B300:D301"/>
    <mergeCell ref="B302:D303"/>
    <mergeCell ref="B304:D305"/>
    <mergeCell ref="B306:D307"/>
    <mergeCell ref="B284:D285"/>
    <mergeCell ref="B286:D287"/>
    <mergeCell ref="B288:D289"/>
    <mergeCell ref="B290:D291"/>
    <mergeCell ref="B292:D293"/>
    <mergeCell ref="B294:D295"/>
    <mergeCell ref="B332:D333"/>
    <mergeCell ref="B334:D335"/>
    <mergeCell ref="B320:D321"/>
    <mergeCell ref="B322:D323"/>
    <mergeCell ref="B324:D325"/>
    <mergeCell ref="B326:D327"/>
    <mergeCell ref="B328:D329"/>
    <mergeCell ref="B330:D331"/>
    <mergeCell ref="B308:D309"/>
    <mergeCell ref="B310:D311"/>
    <mergeCell ref="B312:D313"/>
    <mergeCell ref="B314:D315"/>
    <mergeCell ref="B316:D317"/>
    <mergeCell ref="B318:D3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zhenya</cp:lastModifiedBy>
  <cp:lastPrinted>2015-03-13T04:38:19Z</cp:lastPrinted>
  <dcterms:created xsi:type="dcterms:W3CDTF">2015-02-09T07:41:22Z</dcterms:created>
  <dcterms:modified xsi:type="dcterms:W3CDTF">2015-08-20T06:10:51Z</dcterms:modified>
</cp:coreProperties>
</file>